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Mary\Documents\sailing\Files for WEBSITE\"/>
    </mc:Choice>
  </mc:AlternateContent>
  <xr:revisionPtr revIDLastSave="0" documentId="13_ncr:1_{2337A961-3EFF-407C-8F31-5235306BA2C7}" xr6:coauthVersionLast="45" xr6:coauthVersionMax="45" xr10:uidLastSave="{00000000-0000-0000-0000-000000000000}"/>
  <bookViews>
    <workbookView xWindow="-120" yWindow="-120" windowWidth="29040" windowHeight="15840" xr2:uid="{00000000-000D-0000-FFFF-FFFF00000000}"/>
  </bookViews>
  <sheets>
    <sheet name="Enter Boat PN and Print" sheetId="11" r:id="rId1"/>
    <sheet name="MASTER SHEET from RYA" sheetId="1" r:id="rId2"/>
    <sheet name="Various scratch" sheetId="4" state="hidden" r:id="rId3"/>
    <sheet name="ROUNDED MASTER SHEET" sheetId="9" state="hidden" r:id="rId4"/>
  </sheets>
  <definedNames>
    <definedName name="_xlnm.Print_Area" localSheetId="0">'Enter Boat PN and Print'!$A$1:$I$23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9" i="11" l="1"/>
  <c r="C9" i="11" s="1"/>
  <c r="G42" i="9"/>
  <c r="F42" i="9"/>
  <c r="G18" i="9"/>
  <c r="F18" i="9"/>
  <c r="D39" i="9"/>
  <c r="C39" i="9" s="1"/>
  <c r="E39" i="9" s="1"/>
  <c r="F39" i="9" s="1"/>
  <c r="G39" i="9" s="1"/>
  <c r="D37" i="9"/>
  <c r="C37" i="9" s="1"/>
  <c r="E37" i="9" s="1"/>
  <c r="F37" i="9" s="1"/>
  <c r="G37" i="9" s="1"/>
  <c r="D35" i="9"/>
  <c r="C35" i="9" s="1"/>
  <c r="E35" i="9" s="1"/>
  <c r="F35" i="9" s="1"/>
  <c r="G35" i="9" s="1"/>
  <c r="D33" i="9"/>
  <c r="C33" i="9" s="1"/>
  <c r="E33" i="9" s="1"/>
  <c r="F33" i="9" s="1"/>
  <c r="G33" i="9" s="1"/>
  <c r="D31" i="9"/>
  <c r="C31" i="9" s="1"/>
  <c r="E31" i="9" s="1"/>
  <c r="F31" i="9" s="1"/>
  <c r="G31" i="9" s="1"/>
  <c r="D29" i="9"/>
  <c r="C29" i="9" s="1"/>
  <c r="E29" i="9" s="1"/>
  <c r="F29" i="9" s="1"/>
  <c r="G29" i="9" s="1"/>
  <c r="D27" i="9"/>
  <c r="C27" i="9" s="1"/>
  <c r="E27" i="9" s="1"/>
  <c r="F27" i="9" s="1"/>
  <c r="G27" i="9" s="1"/>
  <c r="D25" i="9"/>
  <c r="C25" i="9" s="1"/>
  <c r="E25" i="9" s="1"/>
  <c r="F25" i="9" s="1"/>
  <c r="G25" i="9" s="1"/>
  <c r="D23" i="9"/>
  <c r="C23" i="9" s="1"/>
  <c r="E23" i="9" s="1"/>
  <c r="F23" i="9" s="1"/>
  <c r="G23" i="9" s="1"/>
  <c r="D22" i="9"/>
  <c r="C22" i="9" s="1"/>
  <c r="E22" i="9" s="1"/>
  <c r="F22" i="9" s="1"/>
  <c r="G22" i="9" s="1"/>
  <c r="D21" i="9"/>
  <c r="C21" i="9" s="1"/>
  <c r="E21" i="9" s="1"/>
  <c r="F21" i="9" s="1"/>
  <c r="G21" i="9" s="1"/>
  <c r="D20" i="9"/>
  <c r="C20" i="9" s="1"/>
  <c r="E20" i="9" s="1"/>
  <c r="F20" i="9" s="1"/>
  <c r="G20" i="9" s="1"/>
  <c r="D19" i="9"/>
  <c r="C19" i="9" s="1"/>
  <c r="E19" i="9" s="1"/>
  <c r="F19" i="9" s="1"/>
  <c r="G19" i="9" s="1"/>
  <c r="E18" i="9"/>
  <c r="D18" i="9"/>
  <c r="C18" i="9"/>
  <c r="D38" i="9" s="1"/>
  <c r="C38" i="9" s="1"/>
  <c r="E38" i="9" s="1"/>
  <c r="F38" i="9" s="1"/>
  <c r="G38" i="9" s="1"/>
  <c r="D10" i="11" l="1"/>
  <c r="C10" i="11" s="1"/>
  <c r="E10" i="11" s="1"/>
  <c r="F10" i="11" s="1"/>
  <c r="G10" i="11" s="1"/>
  <c r="D14" i="11"/>
  <c r="C14" i="11" s="1"/>
  <c r="E14" i="11" s="1"/>
  <c r="F14" i="11" s="1"/>
  <c r="G14" i="11" s="1"/>
  <c r="D18" i="11"/>
  <c r="C18" i="11" s="1"/>
  <c r="E18" i="11" s="1"/>
  <c r="F18" i="11" s="1"/>
  <c r="G18" i="11" s="1"/>
  <c r="D22" i="11"/>
  <c r="C22" i="11" s="1"/>
  <c r="E22" i="11" s="1"/>
  <c r="F22" i="11" s="1"/>
  <c r="G22" i="11" s="1"/>
  <c r="D9" i="11"/>
  <c r="D13" i="11"/>
  <c r="C13" i="11" s="1"/>
  <c r="E13" i="11" s="1"/>
  <c r="F13" i="11" s="1"/>
  <c r="G13" i="11" s="1"/>
  <c r="D17" i="11"/>
  <c r="C17" i="11" s="1"/>
  <c r="E17" i="11" s="1"/>
  <c r="F17" i="11" s="1"/>
  <c r="G17" i="11" s="1"/>
  <c r="D21" i="11"/>
  <c r="C21" i="11" s="1"/>
  <c r="E21" i="11" s="1"/>
  <c r="F21" i="11" s="1"/>
  <c r="G21" i="11" s="1"/>
  <c r="E9" i="11"/>
  <c r="F9" i="11" s="1"/>
  <c r="G9" i="11" s="1"/>
  <c r="D16" i="11"/>
  <c r="C16" i="11" s="1"/>
  <c r="E16" i="11" s="1"/>
  <c r="F16" i="11" s="1"/>
  <c r="G16" i="11" s="1"/>
  <c r="D20" i="11"/>
  <c r="C20" i="11" s="1"/>
  <c r="E20" i="11" s="1"/>
  <c r="F20" i="11" s="1"/>
  <c r="G20" i="11" s="1"/>
  <c r="D12" i="11"/>
  <c r="C12" i="11" s="1"/>
  <c r="E12" i="11" s="1"/>
  <c r="F12" i="11" s="1"/>
  <c r="G12" i="11" s="1"/>
  <c r="D11" i="11"/>
  <c r="C11" i="11" s="1"/>
  <c r="E11" i="11" s="1"/>
  <c r="F11" i="11" s="1"/>
  <c r="G11" i="11" s="1"/>
  <c r="D15" i="11"/>
  <c r="C15" i="11" s="1"/>
  <c r="E15" i="11" s="1"/>
  <c r="F15" i="11" s="1"/>
  <c r="G15" i="11" s="1"/>
  <c r="D19" i="11"/>
  <c r="C19" i="11" s="1"/>
  <c r="E19" i="11" s="1"/>
  <c r="F19" i="11" s="1"/>
  <c r="G19" i="11" s="1"/>
  <c r="D23" i="11"/>
  <c r="C23" i="11" s="1"/>
  <c r="E23" i="11" s="1"/>
  <c r="F23" i="11" s="1"/>
  <c r="G23" i="11" s="1"/>
  <c r="H33" i="9"/>
  <c r="I33" i="9" s="1"/>
  <c r="H20" i="9"/>
  <c r="I20" i="9" s="1"/>
  <c r="H23" i="9"/>
  <c r="I23" i="9" s="1"/>
  <c r="H27" i="9"/>
  <c r="I27" i="9" s="1"/>
  <c r="H35" i="9"/>
  <c r="I35" i="9" s="1"/>
  <c r="H38" i="9"/>
  <c r="I38" i="9" s="1"/>
  <c r="H21" i="9"/>
  <c r="I21" i="9" s="1"/>
  <c r="H37" i="9"/>
  <c r="I37" i="9" s="1"/>
  <c r="H22" i="9"/>
  <c r="I22" i="9" s="1"/>
  <c r="H18" i="9"/>
  <c r="I18" i="9" s="1"/>
  <c r="H29" i="9"/>
  <c r="I29" i="9" s="1"/>
  <c r="H19" i="9"/>
  <c r="I19" i="9" s="1"/>
  <c r="H25" i="9"/>
  <c r="I25" i="9" s="1"/>
  <c r="H31" i="9"/>
  <c r="I31" i="9" s="1"/>
  <c r="H39" i="9"/>
  <c r="I39" i="9" s="1"/>
  <c r="D24" i="9"/>
  <c r="C24" i="9" s="1"/>
  <c r="E24" i="9" s="1"/>
  <c r="F24" i="9" s="1"/>
  <c r="G24" i="9" s="1"/>
  <c r="D26" i="9"/>
  <c r="C26" i="9" s="1"/>
  <c r="E26" i="9" s="1"/>
  <c r="F26" i="9" s="1"/>
  <c r="G26" i="9" s="1"/>
  <c r="D28" i="9"/>
  <c r="C28" i="9" s="1"/>
  <c r="E28" i="9" s="1"/>
  <c r="F28" i="9" s="1"/>
  <c r="G28" i="9" s="1"/>
  <c r="D30" i="9"/>
  <c r="C30" i="9" s="1"/>
  <c r="E30" i="9" s="1"/>
  <c r="F30" i="9" s="1"/>
  <c r="G30" i="9" s="1"/>
  <c r="D32" i="9"/>
  <c r="C32" i="9" s="1"/>
  <c r="E32" i="9" s="1"/>
  <c r="F32" i="9" s="1"/>
  <c r="G32" i="9" s="1"/>
  <c r="D34" i="9"/>
  <c r="C34" i="9" s="1"/>
  <c r="E34" i="9" s="1"/>
  <c r="F34" i="9" s="1"/>
  <c r="G34" i="9" s="1"/>
  <c r="D36" i="9"/>
  <c r="C36" i="9" s="1"/>
  <c r="E36" i="9" s="1"/>
  <c r="F36" i="9" s="1"/>
  <c r="G36" i="9" s="1"/>
  <c r="H12" i="11" l="1"/>
  <c r="I12" i="11" s="1"/>
  <c r="H14" i="11"/>
  <c r="I14" i="11" s="1"/>
  <c r="H19" i="11"/>
  <c r="I19" i="11" s="1"/>
  <c r="H9" i="11"/>
  <c r="I9" i="11" s="1"/>
  <c r="H17" i="11"/>
  <c r="I17" i="11" s="1"/>
  <c r="H10" i="11"/>
  <c r="I10" i="11" s="1"/>
  <c r="H23" i="11"/>
  <c r="I23" i="11" s="1"/>
  <c r="H13" i="11"/>
  <c r="I13" i="11" s="1"/>
  <c r="H22" i="11"/>
  <c r="I22" i="11" s="1"/>
  <c r="H16" i="11"/>
  <c r="I16" i="11" s="1"/>
  <c r="H21" i="11"/>
  <c r="I21" i="11" s="1"/>
  <c r="H15" i="11"/>
  <c r="I15" i="11" s="1"/>
  <c r="H11" i="11"/>
  <c r="I11" i="11" s="1"/>
  <c r="H20" i="11"/>
  <c r="I20" i="11" s="1"/>
  <c r="H18" i="11"/>
  <c r="I18" i="11" s="1"/>
  <c r="H34" i="9"/>
  <c r="I34" i="9" s="1"/>
  <c r="H32" i="9"/>
  <c r="I32" i="9" s="1"/>
  <c r="H24" i="9"/>
  <c r="I24" i="9" s="1"/>
  <c r="H26" i="9"/>
  <c r="I26" i="9" s="1"/>
  <c r="H30" i="9"/>
  <c r="I30" i="9" s="1"/>
  <c r="H36" i="9"/>
  <c r="I36" i="9" s="1"/>
  <c r="H28" i="9"/>
  <c r="I28" i="9" s="1"/>
  <c r="C31" i="4" l="1"/>
  <c r="E31" i="4" s="1"/>
  <c r="F31" i="4" s="1"/>
  <c r="C19" i="4"/>
  <c r="E19" i="4" s="1"/>
  <c r="F19" i="4" s="1"/>
  <c r="G18" i="1"/>
  <c r="H18" i="1" s="1"/>
  <c r="G29" i="1"/>
  <c r="H29" i="1" s="1"/>
  <c r="G30" i="1"/>
  <c r="H30" i="1"/>
  <c r="G31" i="1"/>
  <c r="H31" i="1" s="1"/>
  <c r="G32" i="1"/>
  <c r="H32" i="1"/>
  <c r="G33" i="1"/>
  <c r="H33" i="1" s="1"/>
  <c r="G34" i="1"/>
  <c r="H34" i="1"/>
  <c r="G35" i="1"/>
  <c r="H35" i="1" s="1"/>
  <c r="G36" i="1"/>
  <c r="H36" i="1"/>
  <c r="G37" i="1"/>
  <c r="H37" i="1" s="1"/>
  <c r="G38" i="1"/>
  <c r="H38" i="1"/>
  <c r="G39" i="1"/>
  <c r="H39" i="1" s="1"/>
  <c r="G28" i="1"/>
  <c r="H28" i="1" s="1"/>
  <c r="G27" i="1"/>
  <c r="H27" i="1" s="1"/>
  <c r="G26" i="1"/>
  <c r="H26" i="1" s="1"/>
  <c r="G25" i="1"/>
  <c r="H25" i="1" s="1"/>
  <c r="G24" i="1"/>
  <c r="H24" i="1" s="1"/>
  <c r="G23" i="1"/>
  <c r="H23" i="1" s="1"/>
  <c r="G22" i="1"/>
  <c r="H22" i="1" s="1"/>
  <c r="G21" i="1"/>
  <c r="H21" i="1" s="1"/>
  <c r="G20" i="1"/>
  <c r="H20" i="1" s="1"/>
  <c r="G19" i="1"/>
  <c r="H19" i="1" s="1"/>
  <c r="C6" i="4"/>
  <c r="D19" i="4" l="1"/>
  <c r="D31" i="4"/>
  <c r="D20" i="4"/>
  <c r="D24" i="4"/>
  <c r="C24" i="4" s="1"/>
  <c r="E24" i="4" s="1"/>
  <c r="F24" i="4" s="1"/>
  <c r="G24" i="4" s="1"/>
  <c r="H24" i="4" s="1"/>
  <c r="D21" i="4"/>
  <c r="D23" i="4"/>
  <c r="D33" i="4"/>
  <c r="D22" i="4"/>
  <c r="C22" i="4" s="1"/>
  <c r="E22" i="4" s="1"/>
  <c r="F22" i="4" s="1"/>
  <c r="G22" i="4" s="1"/>
  <c r="H22" i="4" s="1"/>
  <c r="D32" i="4"/>
  <c r="C32" i="4" s="1"/>
  <c r="E32" i="4" s="1"/>
  <c r="F32" i="4" s="1"/>
  <c r="G32" i="4" s="1"/>
  <c r="H32" i="4" s="1"/>
  <c r="C33" i="4"/>
  <c r="E33" i="4" s="1"/>
  <c r="F33" i="4" s="1"/>
  <c r="G33" i="4" s="1"/>
  <c r="H33" i="4" s="1"/>
  <c r="C20" i="4"/>
  <c r="E20" i="4" s="1"/>
  <c r="F20" i="4" s="1"/>
  <c r="G20" i="4" s="1"/>
  <c r="H20" i="4" s="1"/>
  <c r="C23" i="4"/>
  <c r="E23" i="4" s="1"/>
  <c r="F23" i="4" s="1"/>
  <c r="G23" i="4" s="1"/>
  <c r="H23" i="4" s="1"/>
  <c r="C21" i="4"/>
  <c r="E21" i="4" s="1"/>
  <c r="F21" i="4" s="1"/>
  <c r="D9" i="4"/>
  <c r="C9" i="4" s="1"/>
  <c r="E9" i="4" s="1"/>
  <c r="F9" i="4" s="1"/>
  <c r="D8" i="4"/>
  <c r="C8" i="4" s="1"/>
  <c r="E8" i="4" s="1"/>
  <c r="F8" i="4" s="1"/>
  <c r="D7" i="4"/>
  <c r="C7" i="4" s="1"/>
  <c r="E7" i="4" s="1"/>
  <c r="F7" i="4" s="1"/>
  <c r="D11" i="4"/>
  <c r="C11" i="4" s="1"/>
  <c r="E11" i="4" s="1"/>
  <c r="F11" i="4" s="1"/>
  <c r="E6" i="4"/>
  <c r="F6" i="4" s="1"/>
  <c r="D6" i="4"/>
  <c r="D10" i="4"/>
  <c r="C10" i="4" s="1"/>
  <c r="E10" i="4" s="1"/>
  <c r="F10" i="4" s="1"/>
  <c r="D12" i="4"/>
  <c r="C12" i="4" s="1"/>
  <c r="E12" i="4" s="1"/>
  <c r="F12" i="4" s="1"/>
  <c r="C18" i="1"/>
  <c r="H21" i="4" l="1"/>
  <c r="G7" i="4"/>
  <c r="H7" i="4" s="1"/>
  <c r="G11" i="4"/>
  <c r="H11" i="4" s="1"/>
  <c r="G8" i="4"/>
  <c r="H8" i="4" s="1"/>
  <c r="G12" i="4"/>
  <c r="H12" i="4" s="1"/>
  <c r="G10" i="4"/>
  <c r="H10" i="4" s="1"/>
  <c r="G9" i="4"/>
  <c r="H9" i="4" s="1"/>
  <c r="E18" i="1"/>
  <c r="F18" i="1" s="1"/>
  <c r="D18" i="1"/>
  <c r="D21" i="1"/>
  <c r="D20" i="1" l="1"/>
  <c r="D19" i="1"/>
  <c r="D35" i="1"/>
  <c r="C35" i="1" s="1"/>
  <c r="E35" i="1" s="1"/>
  <c r="F35" i="1" s="1"/>
  <c r="D26" i="1" l="1"/>
  <c r="C26" i="1" s="1"/>
  <c r="E26" i="1" s="1"/>
  <c r="F26" i="1" s="1"/>
  <c r="D36" i="1"/>
  <c r="C36" i="1" s="1"/>
  <c r="E36" i="1" s="1"/>
  <c r="F36" i="1" s="1"/>
  <c r="D22" i="1"/>
  <c r="C22" i="1" s="1"/>
  <c r="E22" i="1" s="1"/>
  <c r="F22" i="1" s="1"/>
  <c r="D39" i="1"/>
  <c r="C19" i="1"/>
  <c r="E19" i="1" s="1"/>
  <c r="F19" i="1" s="1"/>
  <c r="D38" i="1"/>
  <c r="C38" i="1" s="1"/>
  <c r="E38" i="1" s="1"/>
  <c r="F38" i="1" s="1"/>
  <c r="D34" i="1"/>
  <c r="C34" i="1" s="1"/>
  <c r="E34" i="1" s="1"/>
  <c r="F34" i="1" s="1"/>
  <c r="D30" i="1"/>
  <c r="C30" i="1" s="1"/>
  <c r="E30" i="1" s="1"/>
  <c r="F30" i="1" s="1"/>
  <c r="D37" i="1"/>
  <c r="C37" i="1" s="1"/>
  <c r="E37" i="1" s="1"/>
  <c r="F37" i="1" s="1"/>
  <c r="D33" i="1"/>
  <c r="C33" i="1" s="1"/>
  <c r="E33" i="1" s="1"/>
  <c r="F33" i="1" s="1"/>
  <c r="D29" i="1"/>
  <c r="C29" i="1" s="1"/>
  <c r="E29" i="1" s="1"/>
  <c r="F29" i="1" s="1"/>
  <c r="D25" i="1"/>
  <c r="C25" i="1" s="1"/>
  <c r="E25" i="1" s="1"/>
  <c r="F25" i="1" s="1"/>
  <c r="C21" i="1"/>
  <c r="E21" i="1" s="1"/>
  <c r="F21" i="1" s="1"/>
  <c r="D32" i="1"/>
  <c r="C32" i="1" s="1"/>
  <c r="E32" i="1" s="1"/>
  <c r="F32" i="1" s="1"/>
  <c r="D28" i="1"/>
  <c r="C28" i="1" s="1"/>
  <c r="E28" i="1" s="1"/>
  <c r="F28" i="1" s="1"/>
  <c r="D24" i="1"/>
  <c r="C24" i="1" s="1"/>
  <c r="E24" i="1" s="1"/>
  <c r="F24" i="1" s="1"/>
  <c r="C20" i="1"/>
  <c r="E20" i="1" s="1"/>
  <c r="F20" i="1" s="1"/>
  <c r="D31" i="1"/>
  <c r="C31" i="1" s="1"/>
  <c r="E31" i="1" s="1"/>
  <c r="F31" i="1" s="1"/>
  <c r="D27" i="1"/>
  <c r="C27" i="1" s="1"/>
  <c r="E27" i="1" s="1"/>
  <c r="F27" i="1" s="1"/>
  <c r="D23" i="1"/>
  <c r="C23" i="1" s="1"/>
  <c r="E23" i="1" s="1"/>
  <c r="F23" i="1" s="1"/>
  <c r="C39" i="1" l="1"/>
  <c r="E39" i="1" s="1"/>
  <c r="F39" i="1" s="1"/>
</calcChain>
</file>

<file path=xl/sharedStrings.xml><?xml version="1.0" encoding="utf-8"?>
<sst xmlns="http://schemas.openxmlformats.org/spreadsheetml/2006/main" count="142" uniqueCount="49">
  <si>
    <t>Class</t>
  </si>
  <si>
    <t>Ratio</t>
  </si>
  <si>
    <t>Race Duration (Seconds)</t>
  </si>
  <si>
    <t>Race duration in minutes</t>
  </si>
  <si>
    <t>Pursuit Race Start time calculations</t>
  </si>
  <si>
    <t>Notes on using the spreadsheet</t>
  </si>
  <si>
    <t>Portsmouth Yardstick -Pursuit Racing</t>
  </si>
  <si>
    <t>PN</t>
  </si>
  <si>
    <t>Difference (Seconds)</t>
  </si>
  <si>
    <t>Difference (Mins)</t>
  </si>
  <si>
    <t>To start, list all classes that are going to race in the class column with the slowest (Class with largest PN) first working to the fastest class. Next enter the relavant PN's in the PN column. Finally enter the race duration in minutes where highlighted in red. from here the diffrences in seconds will be given. these tell how much time after the first class each class must start. in the example class 1 starts first and then class 2 starts 162 seconds latter, class 3 311 seconds after class 1. etc. A club may choose to apply the difference from the "scratch" boat in either seconds or minutes as in column E or F.</t>
  </si>
  <si>
    <t>Topper</t>
  </si>
  <si>
    <t>Pico</t>
  </si>
  <si>
    <t>Comet</t>
  </si>
  <si>
    <t>laser 4.7</t>
  </si>
  <si>
    <t>GP14</t>
  </si>
  <si>
    <t>Solo</t>
  </si>
  <si>
    <t>Streaker</t>
  </si>
  <si>
    <t>Laser Radial</t>
  </si>
  <si>
    <t>Enterprise</t>
  </si>
  <si>
    <t>Laser</t>
  </si>
  <si>
    <t>RS 200</t>
  </si>
  <si>
    <t xml:space="preserve">National 12 </t>
  </si>
  <si>
    <t>Wayfarer (RYA+40)</t>
  </si>
  <si>
    <t>Topper/Pico</t>
  </si>
  <si>
    <t>Streaker/Radial</t>
  </si>
  <si>
    <t>Comet/ Laser 4.7</t>
  </si>
  <si>
    <t>45 mins</t>
  </si>
  <si>
    <t>Minutes</t>
  </si>
  <si>
    <t>Seconds</t>
  </si>
  <si>
    <t>RACE DURATION</t>
  </si>
  <si>
    <t>START</t>
  </si>
  <si>
    <t>TIMES</t>
  </si>
  <si>
    <t>Seconds (unrounded)</t>
  </si>
  <si>
    <t>National 12/ Wayfarer</t>
  </si>
  <si>
    <t>Race duration</t>
  </si>
  <si>
    <t>TOPPER / PICO SCRATCH</t>
  </si>
  <si>
    <t>COMET/LASER 4.7 SCRATCH</t>
  </si>
  <si>
    <t>SOLO SCRATCH</t>
  </si>
  <si>
    <t>PURSUIT TIMES</t>
  </si>
  <si>
    <t xml:space="preserve">Note: Seconds have been manually rounded to nearest 10.  </t>
  </si>
  <si>
    <t>Rounded SECONDS</t>
  </si>
  <si>
    <r>
      <t xml:space="preserve">Note from Mary: the only way I can see of </t>
    </r>
    <r>
      <rPr>
        <u/>
        <sz val="11"/>
        <color rgb="FFFF0000"/>
        <rFont val="Calibri"/>
        <family val="2"/>
        <scheme val="minor"/>
      </rPr>
      <t>automatically</t>
    </r>
    <r>
      <rPr>
        <sz val="11"/>
        <color rgb="FFFF0000"/>
        <rFont val="Calibri"/>
        <family val="2"/>
        <scheme val="minor"/>
      </rPr>
      <t xml:space="preserve"> rounding the seconds, is to apply the CEILING function to column E (seconds) which has been done on this sheet.</t>
    </r>
  </si>
  <si>
    <t>Because the number is negative it rounds DOWNWARDS to nearest 10, so that 39 becomes 30</t>
  </si>
  <si>
    <t>Seconds rounded</t>
  </si>
  <si>
    <t>topper</t>
  </si>
  <si>
    <t>PURSUIT RACE START TIMES</t>
  </si>
  <si>
    <t>Calculation columns have been hidden</t>
  </si>
  <si>
    <t>Enter scratch boat in the FIRST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</si>
</sst>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4"/>
      <color theme="1"/>
      <name val="Calibri"/>
      <family val="2"/>
      <scheme val="minor"/>
    </font>
    <font>
      <sz val="14"/>
      <color theme="1"/>
      <name val="Calibri"/>
      <family val="2"/>
      <scheme val="minor"/>
    </font>
    <font>
      <i/>
      <sz val="12"/>
      <color rgb="FFFF0000"/>
      <name val="Calibri"/>
      <family val="2"/>
      <scheme val="minor"/>
    </font>
    <font>
      <b/>
      <sz val="16"/>
      <color theme="1"/>
      <name val="Calibri"/>
      <family val="2"/>
      <scheme val="minor"/>
    </font>
    <font>
      <sz val="16"/>
      <color theme="1"/>
      <name val="Calibri"/>
      <family val="2"/>
      <scheme val="minor"/>
    </font>
    <font>
      <sz val="14"/>
      <name val="Calibri"/>
      <family val="2"/>
      <scheme val="minor"/>
    </font>
    <font>
      <sz val="14"/>
      <color rgb="FFFF0000"/>
      <name val="Calibri"/>
      <family val="2"/>
      <scheme val="minor"/>
    </font>
    <font>
      <sz val="16"/>
      <name val="Calibri"/>
      <family val="2"/>
      <scheme val="minor"/>
    </font>
    <font>
      <sz val="16"/>
      <color rgb="FFFF0000"/>
      <name val="Calibri"/>
      <family val="2"/>
      <scheme val="minor"/>
    </font>
    <font>
      <b/>
      <sz val="18"/>
      <color theme="1"/>
      <name val="Calibri"/>
      <family val="2"/>
      <scheme val="minor"/>
    </font>
    <font>
      <sz val="18"/>
      <color theme="1"/>
      <name val="Calibri"/>
      <family val="2"/>
      <scheme val="minor"/>
    </font>
    <font>
      <b/>
      <sz val="22"/>
      <color theme="1"/>
      <name val="Calibri"/>
      <family val="2"/>
      <scheme val="minor"/>
    </font>
    <font>
      <i/>
      <sz val="16"/>
      <color rgb="FFFF0000"/>
      <name val="Calibri"/>
      <family val="2"/>
      <scheme val="minor"/>
    </font>
    <font>
      <u/>
      <sz val="11"/>
      <color rgb="FFFF0000"/>
      <name val="Calibri"/>
      <family val="2"/>
      <scheme val="minor"/>
    </font>
    <font>
      <b/>
      <sz val="22"/>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3">
    <xf numFmtId="0" fontId="0" fillId="0" borderId="0" xfId="0"/>
    <xf numFmtId="1" fontId="0" fillId="0" borderId="0" xfId="0" applyNumberFormat="1"/>
    <xf numFmtId="0" fontId="0" fillId="0" borderId="0" xfId="0" applyAlignment="1">
      <alignment wrapText="1"/>
    </xf>
    <xf numFmtId="0" fontId="1" fillId="2" borderId="1" xfId="0" applyFont="1" applyFill="1" applyBorder="1"/>
    <xf numFmtId="0" fontId="0" fillId="2" borderId="2" xfId="0" applyFill="1" applyBorder="1"/>
    <xf numFmtId="0" fontId="0" fillId="2" borderId="3" xfId="0" applyFill="1" applyBorder="1"/>
    <xf numFmtId="0" fontId="1" fillId="2" borderId="9" xfId="0" applyFont="1" applyFill="1" applyBorder="1"/>
    <xf numFmtId="0" fontId="0" fillId="2" borderId="10" xfId="0" applyFill="1" applyBorder="1"/>
    <xf numFmtId="0" fontId="0" fillId="2" borderId="11" xfId="0" applyFill="1" applyBorder="1"/>
    <xf numFmtId="0" fontId="4" fillId="0" borderId="0" xfId="0" applyFont="1" applyAlignment="1">
      <alignment horizontal="right" vertical="center"/>
    </xf>
    <xf numFmtId="0" fontId="1" fillId="0" borderId="12" xfId="0" applyFont="1" applyBorder="1"/>
    <xf numFmtId="0" fontId="3" fillId="0" borderId="12" xfId="0" applyFont="1" applyBorder="1"/>
    <xf numFmtId="1" fontId="3" fillId="0" borderId="12" xfId="0" applyNumberFormat="1" applyFont="1" applyBorder="1"/>
    <xf numFmtId="0" fontId="0" fillId="0" borderId="12" xfId="0" applyBorder="1"/>
    <xf numFmtId="1" fontId="0" fillId="0" borderId="12" xfId="0" applyNumberFormat="1" applyBorder="1"/>
    <xf numFmtId="0" fontId="0" fillId="0" borderId="12" xfId="0" applyNumberFormat="1" applyBorder="1"/>
    <xf numFmtId="0" fontId="0" fillId="0" borderId="7" xfId="0" applyBorder="1"/>
    <xf numFmtId="0" fontId="0" fillId="2" borderId="4" xfId="0" applyFill="1" applyBorder="1" applyAlignment="1">
      <alignment wrapText="1"/>
    </xf>
    <xf numFmtId="0" fontId="0" fillId="2" borderId="0"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2" fontId="3" fillId="0" borderId="12" xfId="0" applyNumberFormat="1" applyFont="1" applyBorder="1"/>
    <xf numFmtId="0" fontId="1" fillId="3" borderId="12" xfId="0" applyFont="1" applyFill="1" applyBorder="1"/>
    <xf numFmtId="0" fontId="3" fillId="3" borderId="12" xfId="0" applyFont="1" applyFill="1" applyBorder="1"/>
    <xf numFmtId="0" fontId="0" fillId="3" borderId="12" xfId="0" applyFill="1" applyBorder="1"/>
    <xf numFmtId="0" fontId="2" fillId="3" borderId="12" xfId="0" applyNumberFormat="1" applyFont="1" applyFill="1" applyBorder="1"/>
    <xf numFmtId="0" fontId="1" fillId="3" borderId="12" xfId="0" applyFont="1" applyFill="1" applyBorder="1" applyAlignment="1">
      <alignment horizontal="center"/>
    </xf>
    <xf numFmtId="1" fontId="3" fillId="3" borderId="12" xfId="0" applyNumberFormat="1" applyFont="1" applyFill="1" applyBorder="1" applyAlignment="1">
      <alignment horizontal="center"/>
    </xf>
    <xf numFmtId="0" fontId="1" fillId="3" borderId="0" xfId="0" applyFont="1" applyFill="1" applyAlignment="1">
      <alignment horizontal="center" wrapText="1"/>
    </xf>
    <xf numFmtId="0" fontId="6" fillId="0" borderId="0" xfId="0" applyFont="1" applyFill="1" applyBorder="1"/>
    <xf numFmtId="0" fontId="4" fillId="0" borderId="12" xfId="0" applyFont="1" applyFill="1" applyBorder="1" applyAlignment="1">
      <alignment horizontal="center" wrapText="1"/>
    </xf>
    <xf numFmtId="0" fontId="8" fillId="0" borderId="0" xfId="0" applyFont="1" applyAlignment="1">
      <alignment wrapText="1"/>
    </xf>
    <xf numFmtId="0" fontId="7" fillId="0" borderId="12" xfId="0" applyFont="1" applyFill="1" applyBorder="1" applyAlignment="1">
      <alignment horizontal="center" wrapText="1"/>
    </xf>
    <xf numFmtId="0" fontId="7" fillId="0" borderId="12" xfId="0" applyFont="1" applyBorder="1"/>
    <xf numFmtId="0" fontId="7" fillId="0" borderId="12" xfId="0" applyFont="1" applyBorder="1" applyAlignment="1">
      <alignment horizontal="center"/>
    </xf>
    <xf numFmtId="0" fontId="11" fillId="0" borderId="12" xfId="0" applyFont="1" applyBorder="1"/>
    <xf numFmtId="0" fontId="11" fillId="0" borderId="12" xfId="0" applyFont="1" applyBorder="1" applyAlignment="1">
      <alignment horizontal="center"/>
    </xf>
    <xf numFmtId="1" fontId="11" fillId="0" borderId="12" xfId="0" applyNumberFormat="1" applyFont="1" applyBorder="1"/>
    <xf numFmtId="2" fontId="11" fillId="0" borderId="12" xfId="0" applyNumberFormat="1" applyFont="1" applyBorder="1"/>
    <xf numFmtId="1" fontId="11" fillId="0" borderId="12" xfId="0" applyNumberFormat="1" applyFont="1" applyBorder="1" applyAlignment="1">
      <alignment horizontal="center"/>
    </xf>
    <xf numFmtId="0" fontId="12" fillId="0" borderId="12" xfId="0" applyNumberFormat="1" applyFont="1" applyBorder="1"/>
    <xf numFmtId="0" fontId="8" fillId="0" borderId="12" xfId="0" applyFont="1" applyBorder="1"/>
    <xf numFmtId="0" fontId="8" fillId="0" borderId="12" xfId="0" applyFont="1" applyBorder="1" applyAlignment="1">
      <alignment horizontal="center"/>
    </xf>
    <xf numFmtId="1" fontId="8" fillId="0" borderId="12" xfId="0" applyNumberFormat="1" applyFont="1" applyBorder="1"/>
    <xf numFmtId="0" fontId="8" fillId="0" borderId="12" xfId="0" applyNumberFormat="1" applyFont="1" applyBorder="1"/>
    <xf numFmtId="0" fontId="8" fillId="0" borderId="0" xfId="0" applyFont="1"/>
    <xf numFmtId="1" fontId="8" fillId="0" borderId="0" xfId="0" applyNumberFormat="1" applyFont="1"/>
    <xf numFmtId="0" fontId="13" fillId="3" borderId="0" xfId="0" applyFont="1" applyFill="1" applyAlignment="1">
      <alignment vertical="center"/>
    </xf>
    <xf numFmtId="0" fontId="14" fillId="3" borderId="0" xfId="0" applyFont="1" applyFill="1" applyAlignment="1">
      <alignment vertical="center"/>
    </xf>
    <xf numFmtId="0" fontId="14" fillId="3" borderId="0" xfId="0" applyFont="1" applyFill="1" applyAlignment="1">
      <alignment vertical="center" wrapText="1"/>
    </xf>
    <xf numFmtId="0" fontId="14" fillId="3" borderId="0" xfId="0" applyFont="1" applyFill="1" applyAlignment="1">
      <alignment horizontal="center" vertical="center" wrapText="1"/>
    </xf>
    <xf numFmtId="0" fontId="13" fillId="3" borderId="0" xfId="0" applyFont="1" applyFill="1" applyAlignment="1">
      <alignment horizontal="center" vertical="center" wrapText="1"/>
    </xf>
    <xf numFmtId="0" fontId="5" fillId="0" borderId="0" xfId="0" applyFont="1"/>
    <xf numFmtId="0" fontId="15" fillId="0" borderId="0" xfId="0" applyFont="1"/>
    <xf numFmtId="0" fontId="2" fillId="0" borderId="0" xfId="0" applyFont="1"/>
    <xf numFmtId="0" fontId="16" fillId="0" borderId="0" xfId="0" applyFont="1"/>
    <xf numFmtId="0" fontId="18" fillId="0" borderId="0" xfId="0" applyFont="1"/>
    <xf numFmtId="0" fontId="10" fillId="0" borderId="0" xfId="0" applyFont="1"/>
    <xf numFmtId="1" fontId="5" fillId="0" borderId="0" xfId="0" applyNumberFormat="1" applyFont="1"/>
    <xf numFmtId="0" fontId="4" fillId="0" borderId="12" xfId="0" applyFont="1" applyFill="1" applyBorder="1"/>
    <xf numFmtId="0" fontId="4" fillId="0" borderId="12" xfId="0" applyFont="1" applyFill="1" applyBorder="1" applyAlignment="1">
      <alignment horizontal="center"/>
    </xf>
    <xf numFmtId="0" fontId="5" fillId="0" borderId="12" xfId="0" applyFont="1" applyFill="1" applyBorder="1"/>
    <xf numFmtId="0" fontId="5" fillId="0" borderId="12" xfId="0" applyFont="1" applyFill="1" applyBorder="1" applyAlignment="1">
      <alignment horizontal="center"/>
    </xf>
    <xf numFmtId="1" fontId="9" fillId="0" borderId="12" xfId="0" applyNumberFormat="1" applyFont="1" applyFill="1" applyBorder="1"/>
    <xf numFmtId="0" fontId="9" fillId="0" borderId="12" xfId="0" applyFont="1" applyFill="1" applyBorder="1"/>
    <xf numFmtId="2" fontId="9" fillId="0" borderId="12" xfId="0" applyNumberFormat="1" applyFont="1" applyFill="1" applyBorder="1"/>
    <xf numFmtId="1" fontId="9" fillId="0" borderId="12" xfId="0" applyNumberFormat="1" applyFont="1" applyFill="1" applyBorder="1" applyAlignment="1">
      <alignment horizontal="center"/>
    </xf>
    <xf numFmtId="1" fontId="5" fillId="0" borderId="12" xfId="0" applyNumberFormat="1" applyFont="1" applyFill="1" applyBorder="1"/>
    <xf numFmtId="0" fontId="8" fillId="0" borderId="12" xfId="0" applyFont="1" applyBorder="1" applyAlignment="1">
      <alignment wrapText="1"/>
    </xf>
    <xf numFmtId="0" fontId="7" fillId="0" borderId="0" xfId="0" applyFont="1" applyAlignment="1">
      <alignment horizontal="right"/>
    </xf>
    <xf numFmtId="0" fontId="8"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104775</xdr:colOff>
      <xdr:row>4</xdr:row>
      <xdr:rowOff>69215</xdr:rowOff>
    </xdr:to>
    <xdr:pic>
      <xdr:nvPicPr>
        <xdr:cNvPr id="2" name="Picture 1" descr="C:\Users\andy.wibroe\AppData\Local\Microsoft\Windows\Temporary Internet Files\Content.Outlook\PCBRSVVC\RYA-logo-final (2).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5" cy="8788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104775</xdr:colOff>
      <xdr:row>4</xdr:row>
      <xdr:rowOff>69215</xdr:rowOff>
    </xdr:to>
    <xdr:pic>
      <xdr:nvPicPr>
        <xdr:cNvPr id="2" name="Picture 1" descr="C:\Users\andy.wibroe\AppData\Local\Microsoft\Windows\Temporary Internet Files\Content.Outlook\PCBRSVVC\RYA-logo-final (2).jpg">
          <a:extLst>
            <a:ext uri="{FF2B5EF4-FFF2-40B4-BE49-F238E27FC236}">
              <a16:creationId xmlns:a16="http://schemas.microsoft.com/office/drawing/2014/main" id="{1E78A3A9-D3ED-482C-A4A9-30574E636E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5" cy="8788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ABF97-7E92-4F90-A7D0-101BD570137F}">
  <sheetPr>
    <pageSetUpPr fitToPage="1"/>
  </sheetPr>
  <dimension ref="A1:J35"/>
  <sheetViews>
    <sheetView tabSelected="1" workbookViewId="0">
      <selection activeCell="B32" sqref="B32"/>
    </sheetView>
  </sheetViews>
  <sheetFormatPr defaultRowHeight="15" x14ac:dyDescent="0.25"/>
  <cols>
    <col min="1" max="1" width="20.42578125" customWidth="1"/>
    <col min="2" max="2" width="17" customWidth="1"/>
    <col min="3" max="3" width="24.140625" hidden="1" customWidth="1"/>
    <col min="4" max="4" width="0" hidden="1" customWidth="1"/>
    <col min="5" max="6" width="19.42578125" hidden="1" customWidth="1"/>
    <col min="7" max="7" width="16.85546875" hidden="1" customWidth="1"/>
    <col min="8" max="8" width="23" customWidth="1"/>
    <col min="9" max="9" width="19.5703125" customWidth="1"/>
    <col min="10" max="10" width="23.42578125" hidden="1" customWidth="1"/>
  </cols>
  <sheetData>
    <row r="1" spans="1:10" ht="28.5" x14ac:dyDescent="0.45">
      <c r="A1" s="58" t="s">
        <v>46</v>
      </c>
      <c r="B1" s="56"/>
      <c r="C1" s="1"/>
      <c r="I1" s="2"/>
      <c r="J1" s="2"/>
    </row>
    <row r="2" spans="1:10" x14ac:dyDescent="0.25">
      <c r="B2" s="56"/>
      <c r="C2" s="1"/>
      <c r="J2" s="2"/>
    </row>
    <row r="3" spans="1:10" ht="21" x14ac:dyDescent="0.35">
      <c r="B3" s="56"/>
      <c r="C3" s="1"/>
      <c r="H3" s="71" t="s">
        <v>30</v>
      </c>
      <c r="I3" s="70">
        <v>45</v>
      </c>
      <c r="J3" s="2"/>
    </row>
    <row r="4" spans="1:10" ht="9" customHeight="1" x14ac:dyDescent="0.35">
      <c r="B4" s="56"/>
      <c r="C4" s="1"/>
      <c r="H4" s="71"/>
      <c r="I4" s="72"/>
      <c r="J4" s="2"/>
    </row>
    <row r="5" spans="1:10" ht="18.75" x14ac:dyDescent="0.3">
      <c r="A5" s="59" t="s">
        <v>48</v>
      </c>
      <c r="B5" s="56"/>
      <c r="C5" s="1"/>
      <c r="I5" s="2"/>
      <c r="J5" s="2"/>
    </row>
    <row r="6" spans="1:10" x14ac:dyDescent="0.25">
      <c r="B6" s="56"/>
      <c r="C6" s="1"/>
      <c r="I6" s="2"/>
      <c r="J6" s="2"/>
    </row>
    <row r="7" spans="1:10" ht="18.75" x14ac:dyDescent="0.3">
      <c r="A7" s="59"/>
      <c r="B7" s="54"/>
      <c r="C7" s="60"/>
      <c r="D7" s="54"/>
      <c r="E7" s="54"/>
      <c r="F7" s="54"/>
      <c r="G7" s="54"/>
      <c r="H7" s="62" t="s">
        <v>31</v>
      </c>
      <c r="I7" s="32" t="s">
        <v>32</v>
      </c>
      <c r="J7" s="2"/>
    </row>
    <row r="8" spans="1:10" ht="18.75" x14ac:dyDescent="0.3">
      <c r="A8" s="61" t="s">
        <v>0</v>
      </c>
      <c r="B8" s="62" t="s">
        <v>7</v>
      </c>
      <c r="C8" s="61" t="s">
        <v>2</v>
      </c>
      <c r="D8" s="61" t="s">
        <v>1</v>
      </c>
      <c r="E8" s="61" t="s">
        <v>8</v>
      </c>
      <c r="F8" s="61" t="s">
        <v>41</v>
      </c>
      <c r="G8" s="61" t="s">
        <v>9</v>
      </c>
      <c r="H8" s="62" t="s">
        <v>28</v>
      </c>
      <c r="I8" s="62" t="s">
        <v>29</v>
      </c>
      <c r="J8" s="24" t="s">
        <v>3</v>
      </c>
    </row>
    <row r="9" spans="1:10" ht="18.75" x14ac:dyDescent="0.3">
      <c r="A9" s="63" t="s">
        <v>11</v>
      </c>
      <c r="B9" s="64">
        <v>1341</v>
      </c>
      <c r="C9" s="65">
        <f>J9*60</f>
        <v>2700</v>
      </c>
      <c r="D9" s="66">
        <f>$B$9/$C$9</f>
        <v>0.49666666666666665</v>
      </c>
      <c r="E9" s="65">
        <f>C9-C9</f>
        <v>0</v>
      </c>
      <c r="F9" s="65">
        <f>CEILING(E9,10)</f>
        <v>0</v>
      </c>
      <c r="G9" s="67">
        <f>F9/60</f>
        <v>0</v>
      </c>
      <c r="H9" s="68">
        <f>-ROUNDDOWN(G9,0)</f>
        <v>0</v>
      </c>
      <c r="I9" s="68">
        <f>-(G9+H9)*60</f>
        <v>0</v>
      </c>
      <c r="J9" s="27">
        <f>I3</f>
        <v>45</v>
      </c>
    </row>
    <row r="10" spans="1:10" ht="18.75" x14ac:dyDescent="0.3">
      <c r="A10" s="63" t="s">
        <v>13</v>
      </c>
      <c r="B10" s="64">
        <v>1204</v>
      </c>
      <c r="C10" s="69">
        <f>B10/D10</f>
        <v>2424.1610738255035</v>
      </c>
      <c r="D10" s="63">
        <f>$B$9/$C$9</f>
        <v>0.49666666666666665</v>
      </c>
      <c r="E10" s="69">
        <f>C10-$C$9</f>
        <v>-275.83892617449646</v>
      </c>
      <c r="F10" s="65">
        <f t="shared" ref="F10:F23" si="0">CEILING(E10,10)</f>
        <v>-270</v>
      </c>
      <c r="G10" s="67">
        <f t="shared" ref="G10:G23" si="1">F10/60</f>
        <v>-4.5</v>
      </c>
      <c r="H10" s="68">
        <f>-ROUNDDOWN(G10,0)</f>
        <v>4</v>
      </c>
      <c r="I10" s="68">
        <f>-(G10+H10)*60</f>
        <v>30</v>
      </c>
      <c r="J10" s="15"/>
    </row>
    <row r="11" spans="1:10" ht="18.75" x14ac:dyDescent="0.3">
      <c r="A11" s="63" t="s">
        <v>16</v>
      </c>
      <c r="B11" s="64">
        <v>1147</v>
      </c>
      <c r="C11" s="69">
        <f>B11/D11</f>
        <v>2309.3959731543623</v>
      </c>
      <c r="D11" s="63">
        <f>$B$9/$C$9</f>
        <v>0.49666666666666665</v>
      </c>
      <c r="E11" s="69">
        <f>C11-$C$9</f>
        <v>-390.60402684563769</v>
      </c>
      <c r="F11" s="65">
        <f t="shared" si="0"/>
        <v>-390</v>
      </c>
      <c r="G11" s="67">
        <f t="shared" si="1"/>
        <v>-6.5</v>
      </c>
      <c r="H11" s="68">
        <f t="shared" ref="H11:H23" si="2">-ROUNDDOWN(G11,0)</f>
        <v>6</v>
      </c>
      <c r="I11" s="68">
        <f>-(G11+H11)*60</f>
        <v>30</v>
      </c>
      <c r="J11" s="15"/>
    </row>
    <row r="12" spans="1:10" ht="18.75" x14ac:dyDescent="0.3">
      <c r="A12" s="63"/>
      <c r="B12" s="64"/>
      <c r="C12" s="69">
        <f t="shared" ref="C12:C23" si="3">B12/D12</f>
        <v>0</v>
      </c>
      <c r="D12" s="63">
        <f>$B$9/$C$9</f>
        <v>0.49666666666666665</v>
      </c>
      <c r="E12" s="69">
        <f>C12-$C$9</f>
        <v>-2700</v>
      </c>
      <c r="F12" s="65">
        <f t="shared" si="0"/>
        <v>-2700</v>
      </c>
      <c r="G12" s="67">
        <f t="shared" si="1"/>
        <v>-45</v>
      </c>
      <c r="H12" s="68">
        <f t="shared" si="2"/>
        <v>45</v>
      </c>
      <c r="I12" s="68">
        <f>-(G12+H12)*60</f>
        <v>0</v>
      </c>
      <c r="J12" s="15"/>
    </row>
    <row r="13" spans="1:10" ht="18.75" x14ac:dyDescent="0.3">
      <c r="A13" s="63"/>
      <c r="B13" s="64"/>
      <c r="C13" s="69">
        <f>B13/D13</f>
        <v>0</v>
      </c>
      <c r="D13" s="63">
        <f>$B$9/$C$9</f>
        <v>0.49666666666666665</v>
      </c>
      <c r="E13" s="69">
        <f>C13-$C$9</f>
        <v>-2700</v>
      </c>
      <c r="F13" s="65">
        <f t="shared" si="0"/>
        <v>-2700</v>
      </c>
      <c r="G13" s="67">
        <f t="shared" si="1"/>
        <v>-45</v>
      </c>
      <c r="H13" s="68">
        <f t="shared" si="2"/>
        <v>45</v>
      </c>
      <c r="I13" s="68">
        <f>-(G13+H13)*60</f>
        <v>0</v>
      </c>
      <c r="J13" s="15"/>
    </row>
    <row r="14" spans="1:10" ht="18.75" x14ac:dyDescent="0.3">
      <c r="A14" s="63"/>
      <c r="B14" s="64"/>
      <c r="C14" s="69">
        <f t="shared" si="3"/>
        <v>0</v>
      </c>
      <c r="D14" s="63">
        <f>$B$9/$C$9</f>
        <v>0.49666666666666665</v>
      </c>
      <c r="E14" s="69">
        <f>C14-$C$9</f>
        <v>-2700</v>
      </c>
      <c r="F14" s="65">
        <f t="shared" si="0"/>
        <v>-2700</v>
      </c>
      <c r="G14" s="67">
        <f t="shared" si="1"/>
        <v>-45</v>
      </c>
      <c r="H14" s="68">
        <f t="shared" si="2"/>
        <v>45</v>
      </c>
      <c r="I14" s="68">
        <f>-(G14+H14)*60</f>
        <v>0</v>
      </c>
      <c r="J14" s="15"/>
    </row>
    <row r="15" spans="1:10" ht="18.75" x14ac:dyDescent="0.3">
      <c r="A15" s="63"/>
      <c r="B15" s="64"/>
      <c r="C15" s="69">
        <f t="shared" si="3"/>
        <v>0</v>
      </c>
      <c r="D15" s="63">
        <f>$B$9/$C$9</f>
        <v>0.49666666666666665</v>
      </c>
      <c r="E15" s="69">
        <f>C15-$C$9</f>
        <v>-2700</v>
      </c>
      <c r="F15" s="65">
        <f t="shared" si="0"/>
        <v>-2700</v>
      </c>
      <c r="G15" s="67">
        <f t="shared" si="1"/>
        <v>-45</v>
      </c>
      <c r="H15" s="68">
        <f t="shared" si="2"/>
        <v>45</v>
      </c>
      <c r="I15" s="68">
        <f>-(G15+H15)*60</f>
        <v>0</v>
      </c>
      <c r="J15" s="15"/>
    </row>
    <row r="16" spans="1:10" ht="18.75" x14ac:dyDescent="0.3">
      <c r="A16" s="63"/>
      <c r="B16" s="64"/>
      <c r="C16" s="69">
        <f t="shared" si="3"/>
        <v>0</v>
      </c>
      <c r="D16" s="63">
        <f>$B$9/$C$9</f>
        <v>0.49666666666666665</v>
      </c>
      <c r="E16" s="69">
        <f>C16-$C$9</f>
        <v>-2700</v>
      </c>
      <c r="F16" s="65">
        <f t="shared" si="0"/>
        <v>-2700</v>
      </c>
      <c r="G16" s="67">
        <f t="shared" si="1"/>
        <v>-45</v>
      </c>
      <c r="H16" s="68">
        <f t="shared" si="2"/>
        <v>45</v>
      </c>
      <c r="I16" s="68">
        <f>-(G16+H16)*60</f>
        <v>0</v>
      </c>
      <c r="J16" s="15"/>
    </row>
    <row r="17" spans="1:10" ht="18.75" x14ac:dyDescent="0.3">
      <c r="A17" s="63"/>
      <c r="B17" s="64"/>
      <c r="C17" s="69">
        <f t="shared" si="3"/>
        <v>0</v>
      </c>
      <c r="D17" s="63">
        <f>$B$9/$C$9</f>
        <v>0.49666666666666665</v>
      </c>
      <c r="E17" s="69">
        <f>C17-$C$9</f>
        <v>-2700</v>
      </c>
      <c r="F17" s="65">
        <f t="shared" si="0"/>
        <v>-2700</v>
      </c>
      <c r="G17" s="67">
        <f t="shared" si="1"/>
        <v>-45</v>
      </c>
      <c r="H17" s="68">
        <f t="shared" si="2"/>
        <v>45</v>
      </c>
      <c r="I17" s="68">
        <f>-(G17+H17)*60</f>
        <v>0</v>
      </c>
      <c r="J17" s="15"/>
    </row>
    <row r="18" spans="1:10" ht="18.75" x14ac:dyDescent="0.3">
      <c r="A18" s="63"/>
      <c r="B18" s="64"/>
      <c r="C18" s="69">
        <f t="shared" si="3"/>
        <v>0</v>
      </c>
      <c r="D18" s="63">
        <f>$B$9/$C$9</f>
        <v>0.49666666666666665</v>
      </c>
      <c r="E18" s="69">
        <f>C18-$C$9</f>
        <v>-2700</v>
      </c>
      <c r="F18" s="65">
        <f t="shared" si="0"/>
        <v>-2700</v>
      </c>
      <c r="G18" s="67">
        <f t="shared" si="1"/>
        <v>-45</v>
      </c>
      <c r="H18" s="68">
        <f t="shared" si="2"/>
        <v>45</v>
      </c>
      <c r="I18" s="68">
        <f>-(G18+H18)*60</f>
        <v>0</v>
      </c>
      <c r="J18" s="15"/>
    </row>
    <row r="19" spans="1:10" ht="18.75" x14ac:dyDescent="0.3">
      <c r="A19" s="63"/>
      <c r="B19" s="64"/>
      <c r="C19" s="69">
        <f t="shared" si="3"/>
        <v>0</v>
      </c>
      <c r="D19" s="63">
        <f>$B$9/$C$9</f>
        <v>0.49666666666666665</v>
      </c>
      <c r="E19" s="69">
        <f>C19-$C$9</f>
        <v>-2700</v>
      </c>
      <c r="F19" s="65">
        <f t="shared" si="0"/>
        <v>-2700</v>
      </c>
      <c r="G19" s="67">
        <f t="shared" si="1"/>
        <v>-45</v>
      </c>
      <c r="H19" s="68">
        <f t="shared" si="2"/>
        <v>45</v>
      </c>
      <c r="I19" s="68">
        <f>-(G19+H19)*60</f>
        <v>0</v>
      </c>
      <c r="J19" s="15"/>
    </row>
    <row r="20" spans="1:10" ht="18.75" x14ac:dyDescent="0.3">
      <c r="A20" s="63"/>
      <c r="B20" s="64"/>
      <c r="C20" s="69">
        <f t="shared" si="3"/>
        <v>0</v>
      </c>
      <c r="D20" s="63">
        <f>$B$9/$C$9</f>
        <v>0.49666666666666665</v>
      </c>
      <c r="E20" s="69">
        <f>C20-$C$9</f>
        <v>-2700</v>
      </c>
      <c r="F20" s="65">
        <f t="shared" si="0"/>
        <v>-2700</v>
      </c>
      <c r="G20" s="67">
        <f t="shared" si="1"/>
        <v>-45</v>
      </c>
      <c r="H20" s="68">
        <f t="shared" si="2"/>
        <v>45</v>
      </c>
      <c r="I20" s="68">
        <f t="shared" ref="I20:I23" si="4">-(G20+H20)*60</f>
        <v>0</v>
      </c>
      <c r="J20" s="15"/>
    </row>
    <row r="21" spans="1:10" ht="18.75" x14ac:dyDescent="0.3">
      <c r="A21" s="63"/>
      <c r="B21" s="64"/>
      <c r="C21" s="69">
        <f t="shared" si="3"/>
        <v>0</v>
      </c>
      <c r="D21" s="63">
        <f>$B$9/$C$9</f>
        <v>0.49666666666666665</v>
      </c>
      <c r="E21" s="69">
        <f>C21-$C$9</f>
        <v>-2700</v>
      </c>
      <c r="F21" s="65">
        <f t="shared" si="0"/>
        <v>-2700</v>
      </c>
      <c r="G21" s="67">
        <f t="shared" si="1"/>
        <v>-45</v>
      </c>
      <c r="H21" s="68">
        <f t="shared" si="2"/>
        <v>45</v>
      </c>
      <c r="I21" s="68">
        <f t="shared" si="4"/>
        <v>0</v>
      </c>
      <c r="J21" s="15"/>
    </row>
    <row r="22" spans="1:10" ht="18.75" x14ac:dyDescent="0.3">
      <c r="A22" s="63"/>
      <c r="B22" s="64"/>
      <c r="C22" s="69">
        <f t="shared" si="3"/>
        <v>0</v>
      </c>
      <c r="D22" s="63">
        <f>$B$9/$C$9</f>
        <v>0.49666666666666665</v>
      </c>
      <c r="E22" s="69">
        <f>C22-$C$9</f>
        <v>-2700</v>
      </c>
      <c r="F22" s="65">
        <f t="shared" si="0"/>
        <v>-2700</v>
      </c>
      <c r="G22" s="67">
        <f t="shared" si="1"/>
        <v>-45</v>
      </c>
      <c r="H22" s="68">
        <f t="shared" si="2"/>
        <v>45</v>
      </c>
      <c r="I22" s="68">
        <f t="shared" si="4"/>
        <v>0</v>
      </c>
      <c r="J22" s="15"/>
    </row>
    <row r="23" spans="1:10" ht="18.75" x14ac:dyDescent="0.3">
      <c r="A23" s="63"/>
      <c r="B23" s="63"/>
      <c r="C23" s="69">
        <f t="shared" si="3"/>
        <v>0</v>
      </c>
      <c r="D23" s="63">
        <f>$B$9/$C$9</f>
        <v>0.49666666666666665</v>
      </c>
      <c r="E23" s="69">
        <f>C23-$C$9</f>
        <v>-2700</v>
      </c>
      <c r="F23" s="65">
        <f t="shared" si="0"/>
        <v>-2700</v>
      </c>
      <c r="G23" s="67">
        <f t="shared" si="1"/>
        <v>-45</v>
      </c>
      <c r="H23" s="68">
        <f t="shared" si="2"/>
        <v>45</v>
      </c>
      <c r="I23" s="68">
        <f t="shared" si="4"/>
        <v>0</v>
      </c>
      <c r="J23" s="15"/>
    </row>
    <row r="24" spans="1:10" x14ac:dyDescent="0.25">
      <c r="C24" s="1"/>
      <c r="E24" s="1"/>
      <c r="F24" s="1"/>
      <c r="G24" s="1"/>
      <c r="H24" s="1"/>
      <c r="I24" s="1"/>
    </row>
    <row r="25" spans="1:10" x14ac:dyDescent="0.25">
      <c r="A25" s="56"/>
      <c r="B25" s="56"/>
      <c r="C25" s="1"/>
    </row>
    <row r="26" spans="1:10" x14ac:dyDescent="0.25">
      <c r="A26" s="56"/>
      <c r="B26" s="56"/>
      <c r="C26" s="1"/>
    </row>
    <row r="27" spans="1:10" x14ac:dyDescent="0.25">
      <c r="A27" s="56" t="s">
        <v>42</v>
      </c>
      <c r="B27" s="56"/>
      <c r="C27" s="1"/>
    </row>
    <row r="28" spans="1:10" x14ac:dyDescent="0.25">
      <c r="A28" s="56" t="s">
        <v>43</v>
      </c>
      <c r="C28" s="1"/>
    </row>
    <row r="29" spans="1:10" x14ac:dyDescent="0.25">
      <c r="A29" s="56" t="s">
        <v>47</v>
      </c>
      <c r="C29" s="1"/>
    </row>
    <row r="30" spans="1:10" x14ac:dyDescent="0.25">
      <c r="C30" s="1"/>
    </row>
    <row r="31" spans="1:10" x14ac:dyDescent="0.25">
      <c r="C31" s="1"/>
    </row>
    <row r="32" spans="1:10" x14ac:dyDescent="0.25">
      <c r="C32" s="1"/>
    </row>
    <row r="33" spans="3:3" x14ac:dyDescent="0.25">
      <c r="C33" s="1"/>
    </row>
    <row r="34" spans="3:3" x14ac:dyDescent="0.25">
      <c r="C34" s="1"/>
    </row>
    <row r="35" spans="3:3" x14ac:dyDescent="0.25">
      <c r="C35" s="1"/>
    </row>
  </sheetData>
  <pageMargins left="0.7" right="0.7" top="0.75" bottom="0.75" header="0.3" footer="0.3"/>
  <pageSetup paperSize="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51"/>
  <sheetViews>
    <sheetView topLeftCell="A7" workbookViewId="0">
      <selection activeCell="L30" sqref="L30"/>
    </sheetView>
  </sheetViews>
  <sheetFormatPr defaultRowHeight="15" x14ac:dyDescent="0.25"/>
  <cols>
    <col min="1" max="1" width="15.42578125" customWidth="1"/>
    <col min="3" max="3" width="24.140625" customWidth="1"/>
    <col min="5" max="5" width="19.42578125" customWidth="1"/>
    <col min="6" max="7" width="16.85546875" customWidth="1"/>
    <col min="8" max="8" width="19.5703125" customWidth="1"/>
    <col min="9" max="9" width="23.42578125" bestFit="1" customWidth="1"/>
  </cols>
  <sheetData>
    <row r="4" spans="1:9" ht="18.75" x14ac:dyDescent="0.25">
      <c r="I4" s="9" t="s">
        <v>6</v>
      </c>
    </row>
    <row r="5" spans="1:9" x14ac:dyDescent="0.25">
      <c r="A5" s="16"/>
      <c r="B5" s="16"/>
      <c r="C5" s="16"/>
      <c r="D5" s="16"/>
      <c r="E5" s="16"/>
      <c r="F5" s="16"/>
      <c r="G5" s="16"/>
      <c r="H5" s="16"/>
      <c r="I5" s="16"/>
    </row>
    <row r="7" spans="1:9" x14ac:dyDescent="0.25">
      <c r="A7" s="6" t="s">
        <v>4</v>
      </c>
      <c r="B7" s="7"/>
      <c r="C7" s="8"/>
    </row>
    <row r="9" spans="1:9" x14ac:dyDescent="0.25">
      <c r="A9" s="3" t="s">
        <v>5</v>
      </c>
      <c r="B9" s="4"/>
      <c r="C9" s="4"/>
      <c r="D9" s="4"/>
      <c r="E9" s="4"/>
      <c r="F9" s="4"/>
      <c r="G9" s="4"/>
      <c r="H9" s="4"/>
      <c r="I9" s="5"/>
    </row>
    <row r="10" spans="1:9" x14ac:dyDescent="0.25">
      <c r="A10" s="17" t="s">
        <v>10</v>
      </c>
      <c r="B10" s="18"/>
      <c r="C10" s="18"/>
      <c r="D10" s="18"/>
      <c r="E10" s="18"/>
      <c r="F10" s="18"/>
      <c r="G10" s="18"/>
      <c r="H10" s="18"/>
      <c r="I10" s="19"/>
    </row>
    <row r="11" spans="1:9" x14ac:dyDescent="0.25">
      <c r="A11" s="17"/>
      <c r="B11" s="18"/>
      <c r="C11" s="18"/>
      <c r="D11" s="18"/>
      <c r="E11" s="18"/>
      <c r="F11" s="18"/>
      <c r="G11" s="18"/>
      <c r="H11" s="18"/>
      <c r="I11" s="19"/>
    </row>
    <row r="12" spans="1:9" x14ac:dyDescent="0.25">
      <c r="A12" s="17"/>
      <c r="B12" s="18"/>
      <c r="C12" s="18"/>
      <c r="D12" s="18"/>
      <c r="E12" s="18"/>
      <c r="F12" s="18"/>
      <c r="G12" s="18"/>
      <c r="H12" s="18"/>
      <c r="I12" s="19"/>
    </row>
    <row r="13" spans="1:9" x14ac:dyDescent="0.25">
      <c r="A13" s="17"/>
      <c r="B13" s="18"/>
      <c r="C13" s="18"/>
      <c r="D13" s="18"/>
      <c r="E13" s="18"/>
      <c r="F13" s="18"/>
      <c r="G13" s="18"/>
      <c r="H13" s="18"/>
      <c r="I13" s="19"/>
    </row>
    <row r="14" spans="1:9" x14ac:dyDescent="0.25">
      <c r="A14" s="20"/>
      <c r="B14" s="21"/>
      <c r="C14" s="21"/>
      <c r="D14" s="21"/>
      <c r="E14" s="21"/>
      <c r="F14" s="21"/>
      <c r="G14" s="21"/>
      <c r="H14" s="21"/>
      <c r="I14" s="22"/>
    </row>
    <row r="15" spans="1:9" x14ac:dyDescent="0.25">
      <c r="A15" s="2"/>
      <c r="B15" s="2"/>
      <c r="C15" s="2"/>
      <c r="D15" s="2"/>
      <c r="E15" s="2"/>
      <c r="F15" s="2"/>
      <c r="G15" s="2"/>
      <c r="H15" s="2"/>
      <c r="I15" s="2"/>
    </row>
    <row r="16" spans="1:9" x14ac:dyDescent="0.25">
      <c r="A16" s="2"/>
      <c r="B16" s="2"/>
      <c r="C16" s="2"/>
      <c r="D16" s="2"/>
      <c r="E16" s="2"/>
      <c r="F16" s="2"/>
      <c r="G16" s="30" t="s">
        <v>31</v>
      </c>
      <c r="H16" s="30" t="s">
        <v>32</v>
      </c>
      <c r="I16" s="2"/>
    </row>
    <row r="17" spans="1:9" x14ac:dyDescent="0.25">
      <c r="A17" s="24" t="s">
        <v>0</v>
      </c>
      <c r="B17" s="24" t="s">
        <v>7</v>
      </c>
      <c r="C17" s="10" t="s">
        <v>2</v>
      </c>
      <c r="D17" s="10" t="s">
        <v>1</v>
      </c>
      <c r="E17" s="10" t="s">
        <v>8</v>
      </c>
      <c r="F17" s="10" t="s">
        <v>9</v>
      </c>
      <c r="G17" s="28" t="s">
        <v>28</v>
      </c>
      <c r="H17" s="28" t="s">
        <v>33</v>
      </c>
      <c r="I17" s="24" t="s">
        <v>3</v>
      </c>
    </row>
    <row r="18" spans="1:9" x14ac:dyDescent="0.25">
      <c r="A18" s="25" t="s">
        <v>11</v>
      </c>
      <c r="B18" s="25">
        <v>1341</v>
      </c>
      <c r="C18" s="12">
        <f>I18*60</f>
        <v>2700</v>
      </c>
      <c r="D18" s="11">
        <f>$B$18/$C$18</f>
        <v>0.49666666666666665</v>
      </c>
      <c r="E18" s="12">
        <f>C18-C18</f>
        <v>0</v>
      </c>
      <c r="F18" s="23">
        <f>E18/60</f>
        <v>0</v>
      </c>
      <c r="G18" s="29">
        <f>-ROUNDDOWN(F18,0)</f>
        <v>0</v>
      </c>
      <c r="H18" s="29">
        <f>-(F18+G18)*60</f>
        <v>0</v>
      </c>
      <c r="I18" s="27">
        <v>45</v>
      </c>
    </row>
    <row r="19" spans="1:9" x14ac:dyDescent="0.25">
      <c r="A19" s="26" t="s">
        <v>12</v>
      </c>
      <c r="B19" s="26">
        <v>1330</v>
      </c>
      <c r="C19" s="14">
        <f>B19/D19</f>
        <v>2677.8523489932886</v>
      </c>
      <c r="D19" s="13">
        <f t="shared" ref="D19:D39" si="0">$B$18/$C$18</f>
        <v>0.49666666666666665</v>
      </c>
      <c r="E19" s="14">
        <f>C19-$C$18</f>
        <v>-22.147651006711385</v>
      </c>
      <c r="F19" s="23">
        <f t="shared" ref="F19:F39" si="1">E19/60</f>
        <v>-0.36912751677852307</v>
      </c>
      <c r="G19" s="29">
        <f>-ROUNDDOWN(F19,0)</f>
        <v>0</v>
      </c>
      <c r="H19" s="29">
        <f>-(F19+G19)*60</f>
        <v>22.147651006711385</v>
      </c>
      <c r="I19" s="15"/>
    </row>
    <row r="20" spans="1:9" x14ac:dyDescent="0.25">
      <c r="A20" s="26" t="s">
        <v>13</v>
      </c>
      <c r="B20" s="26">
        <v>1204</v>
      </c>
      <c r="C20" s="14">
        <f>B20/D20</f>
        <v>2424.1610738255035</v>
      </c>
      <c r="D20" s="13">
        <f t="shared" si="0"/>
        <v>0.49666666666666665</v>
      </c>
      <c r="E20" s="14">
        <f t="shared" ref="E20:E39" si="2">C20-$C$18</f>
        <v>-275.83892617449646</v>
      </c>
      <c r="F20" s="23">
        <f t="shared" si="1"/>
        <v>-4.5973154362416073</v>
      </c>
      <c r="G20" s="29">
        <f t="shared" ref="G20:G28" si="3">-ROUNDDOWN(F20,0)</f>
        <v>4</v>
      </c>
      <c r="H20" s="29">
        <f>-(F20+G20)*60</f>
        <v>35.838926174496436</v>
      </c>
      <c r="I20" s="15"/>
    </row>
    <row r="21" spans="1:9" x14ac:dyDescent="0.25">
      <c r="A21" s="26" t="s">
        <v>14</v>
      </c>
      <c r="B21" s="26">
        <v>1200</v>
      </c>
      <c r="C21" s="14">
        <f t="shared" ref="C21:C38" si="4">B21/D21</f>
        <v>2416.1073825503358</v>
      </c>
      <c r="D21" s="13">
        <f t="shared" si="0"/>
        <v>0.49666666666666665</v>
      </c>
      <c r="E21" s="14">
        <f t="shared" si="2"/>
        <v>-283.89261744966416</v>
      </c>
      <c r="F21" s="23">
        <f t="shared" si="1"/>
        <v>-4.7315436241610689</v>
      </c>
      <c r="G21" s="29">
        <f t="shared" si="3"/>
        <v>4</v>
      </c>
      <c r="H21" s="29">
        <f>-(F21+G21)*60</f>
        <v>43.892617449664129</v>
      </c>
      <c r="I21" s="15"/>
    </row>
    <row r="22" spans="1:9" x14ac:dyDescent="0.25">
      <c r="A22" s="26" t="s">
        <v>15</v>
      </c>
      <c r="B22" s="26">
        <v>1173</v>
      </c>
      <c r="C22" s="14">
        <f>B22/D22</f>
        <v>2361.7449664429532</v>
      </c>
      <c r="D22" s="13">
        <f t="shared" si="0"/>
        <v>0.49666666666666665</v>
      </c>
      <c r="E22" s="14">
        <f t="shared" si="2"/>
        <v>-338.25503355704677</v>
      </c>
      <c r="F22" s="23">
        <f t="shared" si="1"/>
        <v>-5.637583892617446</v>
      </c>
      <c r="G22" s="29">
        <f t="shared" si="3"/>
        <v>5</v>
      </c>
      <c r="H22" s="29">
        <f>-(F22+G22)*60</f>
        <v>38.255033557046758</v>
      </c>
      <c r="I22" s="15"/>
    </row>
    <row r="23" spans="1:9" x14ac:dyDescent="0.25">
      <c r="A23" s="26" t="s">
        <v>16</v>
      </c>
      <c r="B23" s="26">
        <v>1147</v>
      </c>
      <c r="C23" s="14">
        <f t="shared" si="4"/>
        <v>2309.3959731543623</v>
      </c>
      <c r="D23" s="13">
        <f t="shared" si="0"/>
        <v>0.49666666666666665</v>
      </c>
      <c r="E23" s="14">
        <f t="shared" si="2"/>
        <v>-390.60402684563769</v>
      </c>
      <c r="F23" s="23">
        <f t="shared" si="1"/>
        <v>-6.5100671140939612</v>
      </c>
      <c r="G23" s="29">
        <f t="shared" si="3"/>
        <v>6</v>
      </c>
      <c r="H23" s="29">
        <f>-(F23+G23)*60</f>
        <v>30.604026845637673</v>
      </c>
      <c r="I23" s="15"/>
    </row>
    <row r="24" spans="1:9" x14ac:dyDescent="0.25">
      <c r="A24" s="26" t="s">
        <v>17</v>
      </c>
      <c r="B24" s="26">
        <v>1136</v>
      </c>
      <c r="C24" s="14">
        <f t="shared" si="4"/>
        <v>2287.2483221476509</v>
      </c>
      <c r="D24" s="13">
        <f t="shared" si="0"/>
        <v>0.49666666666666665</v>
      </c>
      <c r="E24" s="14">
        <f t="shared" si="2"/>
        <v>-412.75167785234908</v>
      </c>
      <c r="F24" s="23">
        <f t="shared" si="1"/>
        <v>-6.879194630872485</v>
      </c>
      <c r="G24" s="29">
        <f t="shared" si="3"/>
        <v>6</v>
      </c>
      <c r="H24" s="29">
        <f>-(F24+G24)*60</f>
        <v>52.751677852349097</v>
      </c>
      <c r="I24" s="15"/>
    </row>
    <row r="25" spans="1:9" x14ac:dyDescent="0.25">
      <c r="A25" s="26" t="s">
        <v>18</v>
      </c>
      <c r="B25" s="26">
        <v>1135</v>
      </c>
      <c r="C25" s="14">
        <f t="shared" si="4"/>
        <v>2285.2348993288592</v>
      </c>
      <c r="D25" s="13">
        <f t="shared" si="0"/>
        <v>0.49666666666666665</v>
      </c>
      <c r="E25" s="14">
        <f t="shared" si="2"/>
        <v>-414.76510067114077</v>
      </c>
      <c r="F25" s="23">
        <f t="shared" si="1"/>
        <v>-6.9127516778523459</v>
      </c>
      <c r="G25" s="29">
        <f t="shared" si="3"/>
        <v>6</v>
      </c>
      <c r="H25" s="29">
        <f>-(F25+G25)*60</f>
        <v>54.765100671140758</v>
      </c>
      <c r="I25" s="15"/>
    </row>
    <row r="26" spans="1:9" x14ac:dyDescent="0.25">
      <c r="A26" s="26" t="s">
        <v>19</v>
      </c>
      <c r="B26" s="26">
        <v>1113</v>
      </c>
      <c r="C26" s="14">
        <f t="shared" si="4"/>
        <v>2240.9395973154365</v>
      </c>
      <c r="D26" s="13">
        <f t="shared" si="0"/>
        <v>0.49666666666666665</v>
      </c>
      <c r="E26" s="14">
        <f t="shared" si="2"/>
        <v>-459.06040268456354</v>
      </c>
      <c r="F26" s="23">
        <f t="shared" si="1"/>
        <v>-7.6510067114093925</v>
      </c>
      <c r="G26" s="29">
        <f t="shared" si="3"/>
        <v>7</v>
      </c>
      <c r="H26" s="29">
        <f>-(F26+G26)*60</f>
        <v>39.060402684563549</v>
      </c>
      <c r="I26" s="15"/>
    </row>
    <row r="27" spans="1:9" x14ac:dyDescent="0.25">
      <c r="A27" s="26" t="s">
        <v>20</v>
      </c>
      <c r="B27" s="26">
        <v>1092</v>
      </c>
      <c r="C27" s="14">
        <f t="shared" si="4"/>
        <v>2198.6577181208054</v>
      </c>
      <c r="D27" s="13">
        <f t="shared" si="0"/>
        <v>0.49666666666666665</v>
      </c>
      <c r="E27" s="14">
        <f t="shared" si="2"/>
        <v>-501.34228187919462</v>
      </c>
      <c r="F27" s="23">
        <f t="shared" si="1"/>
        <v>-8.3557046979865763</v>
      </c>
      <c r="G27" s="29">
        <f t="shared" si="3"/>
        <v>8</v>
      </c>
      <c r="H27" s="29">
        <f>-(F27+G27)*60</f>
        <v>21.34228187919458</v>
      </c>
      <c r="I27" s="15"/>
    </row>
    <row r="28" spans="1:9" x14ac:dyDescent="0.25">
      <c r="A28" s="26" t="s">
        <v>21</v>
      </c>
      <c r="B28" s="26">
        <v>1087</v>
      </c>
      <c r="C28" s="14">
        <f t="shared" si="4"/>
        <v>2188.5906040268455</v>
      </c>
      <c r="D28" s="13">
        <f t="shared" si="0"/>
        <v>0.49666666666666665</v>
      </c>
      <c r="E28" s="14">
        <f t="shared" si="2"/>
        <v>-511.40939597315446</v>
      </c>
      <c r="F28" s="23">
        <f t="shared" si="1"/>
        <v>-8.5234899328859068</v>
      </c>
      <c r="G28" s="29">
        <f t="shared" si="3"/>
        <v>8</v>
      </c>
      <c r="H28" s="29">
        <f>-(F28+G28)*60</f>
        <v>31.40939597315441</v>
      </c>
      <c r="I28" s="15"/>
    </row>
    <row r="29" spans="1:9" x14ac:dyDescent="0.25">
      <c r="A29" s="26" t="s">
        <v>22</v>
      </c>
      <c r="B29" s="26">
        <v>1152</v>
      </c>
      <c r="C29" s="14">
        <f t="shared" si="4"/>
        <v>2319.4630872483222</v>
      </c>
      <c r="D29" s="13">
        <f t="shared" si="0"/>
        <v>0.49666666666666665</v>
      </c>
      <c r="E29" s="14">
        <f t="shared" si="2"/>
        <v>-380.53691275167785</v>
      </c>
      <c r="F29" s="23">
        <f t="shared" si="1"/>
        <v>-6.3422818791946307</v>
      </c>
      <c r="G29" s="29">
        <f t="shared" ref="G29:G39" si="5">-ROUNDDOWN(F29,0)</f>
        <v>6</v>
      </c>
      <c r="H29" s="29">
        <f t="shared" ref="H29:H39" si="6">-(F29+G29)*60</f>
        <v>20.536912751677843</v>
      </c>
      <c r="I29" s="15"/>
    </row>
    <row r="30" spans="1:9" x14ac:dyDescent="0.25">
      <c r="A30" s="26" t="s">
        <v>23</v>
      </c>
      <c r="B30" s="26">
        <v>1142</v>
      </c>
      <c r="C30" s="14">
        <f t="shared" si="4"/>
        <v>2299.3288590604029</v>
      </c>
      <c r="D30" s="13">
        <f t="shared" si="0"/>
        <v>0.49666666666666665</v>
      </c>
      <c r="E30" s="14">
        <f t="shared" si="2"/>
        <v>-400.67114093959708</v>
      </c>
      <c r="F30" s="23">
        <f t="shared" si="1"/>
        <v>-6.6778523489932846</v>
      </c>
      <c r="G30" s="29">
        <f t="shared" si="5"/>
        <v>6</v>
      </c>
      <c r="H30" s="29">
        <f t="shared" si="6"/>
        <v>40.67114093959708</v>
      </c>
      <c r="I30" s="15"/>
    </row>
    <row r="31" spans="1:9" x14ac:dyDescent="0.25">
      <c r="A31" s="26"/>
      <c r="B31" s="26"/>
      <c r="C31" s="14">
        <f t="shared" si="4"/>
        <v>0</v>
      </c>
      <c r="D31" s="13">
        <f t="shared" si="0"/>
        <v>0.49666666666666665</v>
      </c>
      <c r="E31" s="14">
        <f t="shared" si="2"/>
        <v>-2700</v>
      </c>
      <c r="F31" s="23">
        <f t="shared" si="1"/>
        <v>-45</v>
      </c>
      <c r="G31" s="29">
        <f t="shared" si="5"/>
        <v>45</v>
      </c>
      <c r="H31" s="29">
        <f t="shared" si="6"/>
        <v>0</v>
      </c>
      <c r="I31" s="15"/>
    </row>
    <row r="32" spans="1:9" x14ac:dyDescent="0.25">
      <c r="A32" s="26"/>
      <c r="B32" s="26"/>
      <c r="C32" s="14">
        <f t="shared" si="4"/>
        <v>0</v>
      </c>
      <c r="D32" s="13">
        <f t="shared" si="0"/>
        <v>0.49666666666666665</v>
      </c>
      <c r="E32" s="14">
        <f t="shared" si="2"/>
        <v>-2700</v>
      </c>
      <c r="F32" s="23">
        <f t="shared" si="1"/>
        <v>-45</v>
      </c>
      <c r="G32" s="29">
        <f t="shared" si="5"/>
        <v>45</v>
      </c>
      <c r="H32" s="29">
        <f t="shared" si="6"/>
        <v>0</v>
      </c>
      <c r="I32" s="15"/>
    </row>
    <row r="33" spans="1:9" x14ac:dyDescent="0.25">
      <c r="A33" s="26"/>
      <c r="B33" s="26"/>
      <c r="C33" s="14">
        <f t="shared" si="4"/>
        <v>0</v>
      </c>
      <c r="D33" s="13">
        <f t="shared" si="0"/>
        <v>0.49666666666666665</v>
      </c>
      <c r="E33" s="14">
        <f t="shared" si="2"/>
        <v>-2700</v>
      </c>
      <c r="F33" s="23">
        <f t="shared" si="1"/>
        <v>-45</v>
      </c>
      <c r="G33" s="29">
        <f t="shared" si="5"/>
        <v>45</v>
      </c>
      <c r="H33" s="29">
        <f t="shared" si="6"/>
        <v>0</v>
      </c>
      <c r="I33" s="15"/>
    </row>
    <row r="34" spans="1:9" x14ac:dyDescent="0.25">
      <c r="A34" s="26"/>
      <c r="B34" s="26"/>
      <c r="C34" s="14">
        <f t="shared" si="4"/>
        <v>0</v>
      </c>
      <c r="D34" s="13">
        <f t="shared" si="0"/>
        <v>0.49666666666666665</v>
      </c>
      <c r="E34" s="14">
        <f t="shared" si="2"/>
        <v>-2700</v>
      </c>
      <c r="F34" s="23">
        <f t="shared" si="1"/>
        <v>-45</v>
      </c>
      <c r="G34" s="29">
        <f t="shared" si="5"/>
        <v>45</v>
      </c>
      <c r="H34" s="29">
        <f t="shared" si="6"/>
        <v>0</v>
      </c>
      <c r="I34" s="15"/>
    </row>
    <row r="35" spans="1:9" x14ac:dyDescent="0.25">
      <c r="A35" s="26"/>
      <c r="B35" s="26"/>
      <c r="C35" s="14">
        <f t="shared" si="4"/>
        <v>0</v>
      </c>
      <c r="D35" s="13">
        <f t="shared" si="0"/>
        <v>0.49666666666666665</v>
      </c>
      <c r="E35" s="14">
        <f t="shared" si="2"/>
        <v>-2700</v>
      </c>
      <c r="F35" s="23">
        <f t="shared" si="1"/>
        <v>-45</v>
      </c>
      <c r="G35" s="29">
        <f t="shared" si="5"/>
        <v>45</v>
      </c>
      <c r="H35" s="29">
        <f t="shared" si="6"/>
        <v>0</v>
      </c>
      <c r="I35" s="15"/>
    </row>
    <row r="36" spans="1:9" x14ac:dyDescent="0.25">
      <c r="A36" s="26"/>
      <c r="B36" s="26"/>
      <c r="C36" s="14">
        <f t="shared" si="4"/>
        <v>0</v>
      </c>
      <c r="D36" s="13">
        <f t="shared" si="0"/>
        <v>0.49666666666666665</v>
      </c>
      <c r="E36" s="14">
        <f t="shared" si="2"/>
        <v>-2700</v>
      </c>
      <c r="F36" s="23">
        <f t="shared" si="1"/>
        <v>-45</v>
      </c>
      <c r="G36" s="29">
        <f t="shared" si="5"/>
        <v>45</v>
      </c>
      <c r="H36" s="29">
        <f t="shared" si="6"/>
        <v>0</v>
      </c>
      <c r="I36" s="15"/>
    </row>
    <row r="37" spans="1:9" x14ac:dyDescent="0.25">
      <c r="A37" s="26"/>
      <c r="B37" s="26"/>
      <c r="C37" s="14">
        <f t="shared" si="4"/>
        <v>0</v>
      </c>
      <c r="D37" s="13">
        <f t="shared" si="0"/>
        <v>0.49666666666666665</v>
      </c>
      <c r="E37" s="14">
        <f t="shared" si="2"/>
        <v>-2700</v>
      </c>
      <c r="F37" s="23">
        <f t="shared" si="1"/>
        <v>-45</v>
      </c>
      <c r="G37" s="29">
        <f t="shared" si="5"/>
        <v>45</v>
      </c>
      <c r="H37" s="29">
        <f t="shared" si="6"/>
        <v>0</v>
      </c>
      <c r="I37" s="15"/>
    </row>
    <row r="38" spans="1:9" x14ac:dyDescent="0.25">
      <c r="A38" s="26"/>
      <c r="B38" s="26"/>
      <c r="C38" s="14">
        <f t="shared" si="4"/>
        <v>0</v>
      </c>
      <c r="D38" s="13">
        <f t="shared" si="0"/>
        <v>0.49666666666666665</v>
      </c>
      <c r="E38" s="14">
        <f t="shared" si="2"/>
        <v>-2700</v>
      </c>
      <c r="F38" s="23">
        <f t="shared" si="1"/>
        <v>-45</v>
      </c>
      <c r="G38" s="29">
        <f t="shared" si="5"/>
        <v>45</v>
      </c>
      <c r="H38" s="29">
        <f t="shared" si="6"/>
        <v>0</v>
      </c>
      <c r="I38" s="15"/>
    </row>
    <row r="39" spans="1:9" x14ac:dyDescent="0.25">
      <c r="A39" s="26"/>
      <c r="B39" s="26"/>
      <c r="C39" s="14">
        <f>B39/D39</f>
        <v>0</v>
      </c>
      <c r="D39" s="13">
        <f t="shared" si="0"/>
        <v>0.49666666666666665</v>
      </c>
      <c r="E39" s="14">
        <f t="shared" si="2"/>
        <v>-2700</v>
      </c>
      <c r="F39" s="23">
        <f t="shared" si="1"/>
        <v>-45</v>
      </c>
      <c r="G39" s="29">
        <f t="shared" si="5"/>
        <v>45</v>
      </c>
      <c r="H39" s="29">
        <f t="shared" si="6"/>
        <v>0</v>
      </c>
      <c r="I39" s="15"/>
    </row>
    <row r="40" spans="1:9" x14ac:dyDescent="0.25">
      <c r="C40" s="1"/>
      <c r="E40" s="1"/>
      <c r="F40" s="1"/>
      <c r="G40" s="1"/>
      <c r="H40" s="1"/>
    </row>
    <row r="41" spans="1:9" x14ac:dyDescent="0.25">
      <c r="A41" s="56"/>
      <c r="B41" s="56"/>
      <c r="C41" s="1"/>
    </row>
    <row r="42" spans="1:9" x14ac:dyDescent="0.25">
      <c r="A42" s="56"/>
      <c r="B42" s="56"/>
      <c r="C42" s="1"/>
    </row>
    <row r="43" spans="1:9" x14ac:dyDescent="0.25">
      <c r="A43" s="56"/>
      <c r="B43" s="56"/>
      <c r="C43" s="1"/>
    </row>
    <row r="44" spans="1:9" x14ac:dyDescent="0.25">
      <c r="C44" s="1"/>
    </row>
    <row r="45" spans="1:9" x14ac:dyDescent="0.25">
      <c r="C45" s="1"/>
    </row>
    <row r="46" spans="1:9" x14ac:dyDescent="0.25">
      <c r="C46" s="1"/>
    </row>
    <row r="47" spans="1:9" x14ac:dyDescent="0.25">
      <c r="C47" s="1"/>
    </row>
    <row r="48" spans="1:9" x14ac:dyDescent="0.25">
      <c r="C48" s="1"/>
    </row>
    <row r="49" spans="3:3" x14ac:dyDescent="0.25">
      <c r="C49" s="1"/>
    </row>
    <row r="50" spans="3:3" x14ac:dyDescent="0.25">
      <c r="C50" s="1"/>
    </row>
    <row r="51" spans="3:3" x14ac:dyDescent="0.25">
      <c r="C51" s="1"/>
    </row>
  </sheetData>
  <mergeCells count="1">
    <mergeCell ref="A10:I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62192-2D80-4AFC-9783-24946890C1B6}">
  <dimension ref="A1:J35"/>
  <sheetViews>
    <sheetView workbookViewId="0">
      <selection activeCell="N14" sqref="N14"/>
    </sheetView>
  </sheetViews>
  <sheetFormatPr defaultRowHeight="15" x14ac:dyDescent="0.25"/>
  <cols>
    <col min="1" max="1" width="28.42578125" customWidth="1"/>
    <col min="3" max="3" width="11.85546875" customWidth="1"/>
    <col min="4" max="4" width="9.140625" customWidth="1"/>
    <col min="5" max="6" width="19.42578125" customWidth="1"/>
    <col min="7" max="7" width="17.7109375" customWidth="1"/>
    <col min="8" max="8" width="26.7109375" customWidth="1"/>
    <col min="9" max="9" width="14.5703125" customWidth="1"/>
    <col min="10" max="10" width="18" customWidth="1"/>
  </cols>
  <sheetData>
    <row r="1" spans="1:10" ht="28.5" x14ac:dyDescent="0.45">
      <c r="A1" s="55" t="s">
        <v>39</v>
      </c>
      <c r="B1" s="57" t="s">
        <v>40</v>
      </c>
    </row>
    <row r="3" spans="1:10" ht="23.25" x14ac:dyDescent="0.25">
      <c r="A3" s="49" t="s">
        <v>36</v>
      </c>
      <c r="B3" s="50"/>
      <c r="C3" s="51"/>
      <c r="D3" s="51"/>
      <c r="E3" s="51"/>
      <c r="F3" s="50"/>
      <c r="G3" s="52"/>
      <c r="H3" s="52"/>
      <c r="I3" s="52"/>
      <c r="J3" s="53" t="s">
        <v>27</v>
      </c>
    </row>
    <row r="4" spans="1:10" ht="21" x14ac:dyDescent="0.35">
      <c r="A4" s="33"/>
      <c r="B4" s="33"/>
      <c r="C4" s="33"/>
      <c r="D4" s="33"/>
      <c r="E4" s="33"/>
      <c r="F4" s="33"/>
      <c r="G4" s="34" t="s">
        <v>31</v>
      </c>
      <c r="H4" s="34" t="s">
        <v>32</v>
      </c>
      <c r="I4" s="34" t="s">
        <v>32</v>
      </c>
      <c r="J4" s="33"/>
    </row>
    <row r="5" spans="1:10" ht="21" x14ac:dyDescent="0.35">
      <c r="A5" s="35" t="s">
        <v>0</v>
      </c>
      <c r="B5" s="36" t="s">
        <v>7</v>
      </c>
      <c r="C5" s="35" t="s">
        <v>2</v>
      </c>
      <c r="D5" s="35" t="s">
        <v>1</v>
      </c>
      <c r="E5" s="35" t="s">
        <v>8</v>
      </c>
      <c r="F5" s="35" t="s">
        <v>9</v>
      </c>
      <c r="G5" s="36" t="s">
        <v>28</v>
      </c>
      <c r="H5" s="36" t="s">
        <v>33</v>
      </c>
      <c r="I5" s="36" t="s">
        <v>29</v>
      </c>
      <c r="J5" s="35" t="s">
        <v>35</v>
      </c>
    </row>
    <row r="6" spans="1:10" ht="21" x14ac:dyDescent="0.35">
      <c r="A6" s="37" t="s">
        <v>24</v>
      </c>
      <c r="B6" s="38">
        <v>1341</v>
      </c>
      <c r="C6" s="39">
        <f>J6*60</f>
        <v>2700</v>
      </c>
      <c r="D6" s="37">
        <f>$B$6/$C$6</f>
        <v>0.49666666666666665</v>
      </c>
      <c r="E6" s="39">
        <f>C6-C6</f>
        <v>0</v>
      </c>
      <c r="F6" s="40">
        <f>E6/60</f>
        <v>0</v>
      </c>
      <c r="G6" s="41">
        <v>0</v>
      </c>
      <c r="H6" s="41"/>
      <c r="I6" s="41">
        <v>0</v>
      </c>
      <c r="J6" s="42">
        <v>45</v>
      </c>
    </row>
    <row r="7" spans="1:10" ht="21" x14ac:dyDescent="0.35">
      <c r="A7" s="43" t="s">
        <v>26</v>
      </c>
      <c r="B7" s="44">
        <v>1204</v>
      </c>
      <c r="C7" s="45">
        <f>B7/D7</f>
        <v>2424.1610738255035</v>
      </c>
      <c r="D7" s="43">
        <f>$B$6/$C$6</f>
        <v>0.49666666666666665</v>
      </c>
      <c r="E7" s="45">
        <f t="shared" ref="E7:E9" si="0">C7-$C$6</f>
        <v>-275.83892617449646</v>
      </c>
      <c r="F7" s="40">
        <f t="shared" ref="F7:F12" si="1">E7/60</f>
        <v>-4.5973154362416073</v>
      </c>
      <c r="G7" s="41">
        <f>-ROUNDDOWN(F7,0)</f>
        <v>4</v>
      </c>
      <c r="H7" s="41">
        <f>-(F7+G7)*60</f>
        <v>35.838926174496436</v>
      </c>
      <c r="I7" s="41">
        <v>40</v>
      </c>
      <c r="J7" s="46"/>
    </row>
    <row r="8" spans="1:10" ht="21" x14ac:dyDescent="0.35">
      <c r="A8" s="43" t="s">
        <v>15</v>
      </c>
      <c r="B8" s="44">
        <v>1173</v>
      </c>
      <c r="C8" s="45">
        <f>B8/D8</f>
        <v>2361.7449664429532</v>
      </c>
      <c r="D8" s="43">
        <f>$B$6/$C$6</f>
        <v>0.49666666666666665</v>
      </c>
      <c r="E8" s="45">
        <f t="shared" si="0"/>
        <v>-338.25503355704677</v>
      </c>
      <c r="F8" s="40">
        <f t="shared" si="1"/>
        <v>-5.637583892617446</v>
      </c>
      <c r="G8" s="41">
        <f t="shared" ref="G8:G12" si="2">-ROUNDDOWN(F8,0)</f>
        <v>5</v>
      </c>
      <c r="H8" s="41">
        <f>-(F8+G8)*60</f>
        <v>38.255033557046758</v>
      </c>
      <c r="I8" s="41">
        <v>40</v>
      </c>
      <c r="J8" s="46"/>
    </row>
    <row r="9" spans="1:10" ht="21" x14ac:dyDescent="0.35">
      <c r="A9" s="43" t="s">
        <v>34</v>
      </c>
      <c r="B9" s="44">
        <v>1152</v>
      </c>
      <c r="C9" s="45">
        <f t="shared" ref="C9" si="3">B9/D9</f>
        <v>2319.4630872483222</v>
      </c>
      <c r="D9" s="43">
        <f>$B$6/$C$6</f>
        <v>0.49666666666666665</v>
      </c>
      <c r="E9" s="45">
        <f t="shared" si="0"/>
        <v>-380.53691275167785</v>
      </c>
      <c r="F9" s="40">
        <f t="shared" si="1"/>
        <v>-6.3422818791946307</v>
      </c>
      <c r="G9" s="41">
        <f t="shared" si="2"/>
        <v>6</v>
      </c>
      <c r="H9" s="41">
        <f>-(F9+G9)*60</f>
        <v>20.536912751677843</v>
      </c>
      <c r="I9" s="41">
        <v>20</v>
      </c>
      <c r="J9" s="46"/>
    </row>
    <row r="10" spans="1:10" ht="21" x14ac:dyDescent="0.35">
      <c r="A10" s="43" t="s">
        <v>16</v>
      </c>
      <c r="B10" s="44">
        <v>1147</v>
      </c>
      <c r="C10" s="45">
        <f t="shared" ref="C10:C12" si="4">B10/D10</f>
        <v>2309.3959731543623</v>
      </c>
      <c r="D10" s="43">
        <f>$B$6/$C$6</f>
        <v>0.49666666666666665</v>
      </c>
      <c r="E10" s="45">
        <f>C10-$C$6</f>
        <v>-390.60402684563769</v>
      </c>
      <c r="F10" s="40">
        <f t="shared" si="1"/>
        <v>-6.5100671140939612</v>
      </c>
      <c r="G10" s="41">
        <f t="shared" si="2"/>
        <v>6</v>
      </c>
      <c r="H10" s="41">
        <f>-(F10+G10)*60</f>
        <v>30.604026845637673</v>
      </c>
      <c r="I10" s="41">
        <v>30</v>
      </c>
      <c r="J10" s="46"/>
    </row>
    <row r="11" spans="1:10" ht="21" x14ac:dyDescent="0.35">
      <c r="A11" s="43" t="s">
        <v>25</v>
      </c>
      <c r="B11" s="44">
        <v>1136</v>
      </c>
      <c r="C11" s="45">
        <f t="shared" si="4"/>
        <v>2287.2483221476509</v>
      </c>
      <c r="D11" s="43">
        <f>$B$6/$C$6</f>
        <v>0.49666666666666665</v>
      </c>
      <c r="E11" s="45">
        <f>C11-$C$6</f>
        <v>-412.75167785234908</v>
      </c>
      <c r="F11" s="40">
        <f t="shared" si="1"/>
        <v>-6.879194630872485</v>
      </c>
      <c r="G11" s="41">
        <f t="shared" si="2"/>
        <v>6</v>
      </c>
      <c r="H11" s="41">
        <f>-(F11+G11)*60</f>
        <v>52.751677852349097</v>
      </c>
      <c r="I11" s="41">
        <v>50</v>
      </c>
      <c r="J11" s="46"/>
    </row>
    <row r="12" spans="1:10" ht="21" x14ac:dyDescent="0.35">
      <c r="A12" s="43" t="s">
        <v>20</v>
      </c>
      <c r="B12" s="44">
        <v>1092</v>
      </c>
      <c r="C12" s="45">
        <f t="shared" si="4"/>
        <v>2198.6577181208054</v>
      </c>
      <c r="D12" s="43">
        <f>$B$6/$C$6</f>
        <v>0.49666666666666665</v>
      </c>
      <c r="E12" s="45">
        <f>C12-$C$6</f>
        <v>-501.34228187919462</v>
      </c>
      <c r="F12" s="40">
        <f t="shared" si="1"/>
        <v>-8.3557046979865763</v>
      </c>
      <c r="G12" s="41">
        <f t="shared" si="2"/>
        <v>8</v>
      </c>
      <c r="H12" s="41">
        <f>-(F12+G12)*60</f>
        <v>21.34228187919458</v>
      </c>
      <c r="I12" s="41">
        <v>20</v>
      </c>
      <c r="J12" s="46"/>
    </row>
    <row r="13" spans="1:10" ht="21" x14ac:dyDescent="0.35">
      <c r="A13" s="47"/>
      <c r="B13" s="47"/>
      <c r="C13" s="48"/>
      <c r="D13" s="47"/>
      <c r="E13" s="47"/>
      <c r="F13" s="47"/>
      <c r="G13" s="47"/>
      <c r="H13" s="47"/>
      <c r="I13" s="47"/>
      <c r="J13" s="47"/>
    </row>
    <row r="14" spans="1:10" ht="21" x14ac:dyDescent="0.35">
      <c r="A14" s="47"/>
      <c r="B14" s="47"/>
      <c r="C14" s="48"/>
      <c r="D14" s="47"/>
      <c r="E14" s="47"/>
      <c r="F14" s="47"/>
      <c r="G14" s="47"/>
      <c r="H14" s="47"/>
      <c r="I14" s="47"/>
      <c r="J14" s="47"/>
    </row>
    <row r="15" spans="1:10" ht="21" x14ac:dyDescent="0.35">
      <c r="A15" s="47"/>
      <c r="B15" s="47"/>
      <c r="C15" s="48"/>
      <c r="D15" s="47"/>
      <c r="E15" s="47"/>
      <c r="F15" s="47"/>
      <c r="G15" s="47"/>
      <c r="H15" s="47"/>
      <c r="I15" s="47"/>
      <c r="J15" s="47"/>
    </row>
    <row r="16" spans="1:10" ht="23.25" x14ac:dyDescent="0.25">
      <c r="A16" s="49" t="s">
        <v>37</v>
      </c>
      <c r="B16" s="50"/>
      <c r="C16" s="51"/>
      <c r="D16" s="51"/>
      <c r="E16" s="51"/>
      <c r="F16" s="50"/>
      <c r="G16" s="52"/>
      <c r="H16" s="52"/>
      <c r="I16" s="52"/>
      <c r="J16" s="53" t="s">
        <v>27</v>
      </c>
    </row>
    <row r="17" spans="1:10" ht="21" x14ac:dyDescent="0.35">
      <c r="A17" s="33"/>
      <c r="B17" s="33"/>
      <c r="C17" s="33"/>
      <c r="D17" s="33"/>
      <c r="E17" s="33"/>
      <c r="F17" s="33"/>
      <c r="G17" s="34" t="s">
        <v>31</v>
      </c>
      <c r="H17" s="34" t="s">
        <v>32</v>
      </c>
      <c r="I17" s="34" t="s">
        <v>32</v>
      </c>
      <c r="J17" s="33"/>
    </row>
    <row r="18" spans="1:10" ht="21" x14ac:dyDescent="0.35">
      <c r="A18" s="35" t="s">
        <v>0</v>
      </c>
      <c r="B18" s="36" t="s">
        <v>7</v>
      </c>
      <c r="C18" s="35" t="s">
        <v>2</v>
      </c>
      <c r="D18" s="35" t="s">
        <v>1</v>
      </c>
      <c r="E18" s="35" t="s">
        <v>8</v>
      </c>
      <c r="F18" s="35" t="s">
        <v>9</v>
      </c>
      <c r="G18" s="36" t="s">
        <v>28</v>
      </c>
      <c r="H18" s="36" t="s">
        <v>33</v>
      </c>
      <c r="I18" s="36" t="s">
        <v>29</v>
      </c>
      <c r="J18" s="35" t="s">
        <v>35</v>
      </c>
    </row>
    <row r="19" spans="1:10" ht="21" x14ac:dyDescent="0.35">
      <c r="A19" s="43" t="s">
        <v>26</v>
      </c>
      <c r="B19" s="44">
        <v>1204</v>
      </c>
      <c r="C19" s="39">
        <f>J19*60</f>
        <v>2700</v>
      </c>
      <c r="D19" s="37">
        <f>$B$19/$C$19</f>
        <v>0.44592592592592595</v>
      </c>
      <c r="E19" s="39">
        <f>C19-C19</f>
        <v>0</v>
      </c>
      <c r="F19" s="40">
        <f>E19/60</f>
        <v>0</v>
      </c>
      <c r="G19" s="41">
        <v>0</v>
      </c>
      <c r="H19" s="41"/>
      <c r="I19" s="41">
        <v>0</v>
      </c>
      <c r="J19" s="42">
        <v>45</v>
      </c>
    </row>
    <row r="20" spans="1:10" ht="21" x14ac:dyDescent="0.35">
      <c r="A20" s="43" t="s">
        <v>15</v>
      </c>
      <c r="B20" s="44">
        <v>1173</v>
      </c>
      <c r="C20" s="45">
        <f>B20/D20</f>
        <v>2630.4817275747505</v>
      </c>
      <c r="D20" s="37">
        <f t="shared" ref="D20:D24" si="5">$B$19/$C$19</f>
        <v>0.44592592592592595</v>
      </c>
      <c r="E20" s="45">
        <f t="shared" ref="E20:E22" si="6">C20-$C$6</f>
        <v>-69.518272425249506</v>
      </c>
      <c r="F20" s="40">
        <f t="shared" ref="F20:F24" si="7">E20/60</f>
        <v>-1.1586378737541585</v>
      </c>
      <c r="G20" s="41">
        <f>-ROUNDDOWN(F20,0)</f>
        <v>1</v>
      </c>
      <c r="H20" s="41">
        <f>-(F20+G20)*60</f>
        <v>9.5182724252495099</v>
      </c>
      <c r="I20" s="41">
        <v>10</v>
      </c>
      <c r="J20" s="46"/>
    </row>
    <row r="21" spans="1:10" ht="21" x14ac:dyDescent="0.35">
      <c r="A21" s="43" t="s">
        <v>34</v>
      </c>
      <c r="B21" s="44">
        <v>1152</v>
      </c>
      <c r="C21" s="45">
        <f>B21/D21</f>
        <v>2583.3887043189366</v>
      </c>
      <c r="D21" s="37">
        <f t="shared" si="5"/>
        <v>0.44592592592592595</v>
      </c>
      <c r="E21" s="45">
        <f t="shared" si="6"/>
        <v>-116.61129568106344</v>
      </c>
      <c r="F21" s="40">
        <f t="shared" si="7"/>
        <v>-1.9435215946843907</v>
      </c>
      <c r="G21" s="41">
        <v>2</v>
      </c>
      <c r="H21" s="41">
        <f>-(F21+G21)*60</f>
        <v>-3.3887043189365595</v>
      </c>
      <c r="I21" s="41">
        <v>0</v>
      </c>
      <c r="J21" s="46"/>
    </row>
    <row r="22" spans="1:10" ht="21" x14ac:dyDescent="0.35">
      <c r="A22" s="43" t="s">
        <v>16</v>
      </c>
      <c r="B22" s="44">
        <v>1147</v>
      </c>
      <c r="C22" s="45">
        <f t="shared" ref="C22:C24" si="8">B22/D22</f>
        <v>2572.176079734219</v>
      </c>
      <c r="D22" s="37">
        <f t="shared" si="5"/>
        <v>0.44592592592592595</v>
      </c>
      <c r="E22" s="45">
        <f t="shared" si="6"/>
        <v>-127.823920265781</v>
      </c>
      <c r="F22" s="40">
        <f t="shared" si="7"/>
        <v>-2.1303986710963501</v>
      </c>
      <c r="G22" s="41">
        <f t="shared" ref="G22:G24" si="9">-ROUNDDOWN(F22,0)</f>
        <v>2</v>
      </c>
      <c r="H22" s="41">
        <f>-(F22+G22)*60</f>
        <v>7.8239202657810036</v>
      </c>
      <c r="I22" s="41">
        <v>10</v>
      </c>
      <c r="J22" s="46"/>
    </row>
    <row r="23" spans="1:10" ht="21" x14ac:dyDescent="0.35">
      <c r="A23" s="43" t="s">
        <v>25</v>
      </c>
      <c r="B23" s="44">
        <v>1136</v>
      </c>
      <c r="C23" s="45">
        <f t="shared" si="8"/>
        <v>2547.5083056478402</v>
      </c>
      <c r="D23" s="37">
        <f t="shared" si="5"/>
        <v>0.44592592592592595</v>
      </c>
      <c r="E23" s="45">
        <f>C23-$C$6</f>
        <v>-152.49169435215981</v>
      </c>
      <c r="F23" s="40">
        <f t="shared" si="7"/>
        <v>-2.5415282392026635</v>
      </c>
      <c r="G23" s="41">
        <f t="shared" si="9"/>
        <v>2</v>
      </c>
      <c r="H23" s="41">
        <f>-(F23+G23)*60</f>
        <v>32.491694352159811</v>
      </c>
      <c r="I23" s="41">
        <v>30</v>
      </c>
      <c r="J23" s="46"/>
    </row>
    <row r="24" spans="1:10" ht="21" x14ac:dyDescent="0.35">
      <c r="A24" s="43" t="s">
        <v>20</v>
      </c>
      <c r="B24" s="44">
        <v>1092</v>
      </c>
      <c r="C24" s="45">
        <f t="shared" si="8"/>
        <v>2448.8372093023254</v>
      </c>
      <c r="D24" s="37">
        <f t="shared" si="5"/>
        <v>0.44592592592592595</v>
      </c>
      <c r="E24" s="45">
        <f>C24-$C$6</f>
        <v>-251.16279069767461</v>
      </c>
      <c r="F24" s="40">
        <f t="shared" si="7"/>
        <v>-4.18604651162791</v>
      </c>
      <c r="G24" s="41">
        <f t="shared" si="9"/>
        <v>4</v>
      </c>
      <c r="H24" s="41">
        <f>-(F24+G24)*60</f>
        <v>11.162790697674598</v>
      </c>
      <c r="I24" s="41">
        <v>10</v>
      </c>
      <c r="J24" s="46"/>
    </row>
    <row r="25" spans="1:10" ht="21" x14ac:dyDescent="0.35">
      <c r="A25" s="47"/>
      <c r="B25" s="47"/>
      <c r="C25" s="47"/>
      <c r="D25" s="47"/>
      <c r="E25" s="47"/>
      <c r="F25" s="47"/>
      <c r="G25" s="47"/>
      <c r="H25" s="47"/>
      <c r="I25" s="47"/>
      <c r="J25" s="47"/>
    </row>
    <row r="26" spans="1:10" ht="21" x14ac:dyDescent="0.35">
      <c r="A26" s="47"/>
      <c r="B26" s="47"/>
      <c r="C26" s="47"/>
      <c r="D26" s="47"/>
      <c r="E26" s="47"/>
      <c r="F26" s="47"/>
      <c r="G26" s="47"/>
      <c r="H26" s="47"/>
      <c r="I26" s="47"/>
      <c r="J26" s="47"/>
    </row>
    <row r="27" spans="1:10" ht="21" x14ac:dyDescent="0.35">
      <c r="A27" s="47"/>
      <c r="B27" s="47"/>
      <c r="C27" s="47"/>
      <c r="D27" s="47"/>
      <c r="E27" s="47"/>
      <c r="F27" s="47"/>
      <c r="G27" s="47"/>
      <c r="H27" s="47"/>
      <c r="I27" s="47"/>
      <c r="J27" s="47"/>
    </row>
    <row r="28" spans="1:10" ht="23.25" x14ac:dyDescent="0.25">
      <c r="A28" s="49" t="s">
        <v>38</v>
      </c>
      <c r="B28" s="50"/>
      <c r="C28" s="51"/>
      <c r="D28" s="51"/>
      <c r="E28" s="51"/>
      <c r="F28" s="50"/>
      <c r="G28" s="52"/>
      <c r="H28" s="52"/>
      <c r="I28" s="52"/>
      <c r="J28" s="53" t="s">
        <v>27</v>
      </c>
    </row>
    <row r="29" spans="1:10" ht="21" x14ac:dyDescent="0.35">
      <c r="A29" s="33"/>
      <c r="B29" s="33"/>
      <c r="C29" s="33"/>
      <c r="D29" s="33"/>
      <c r="E29" s="33"/>
      <c r="F29" s="33"/>
      <c r="G29" s="34" t="s">
        <v>31</v>
      </c>
      <c r="H29" s="34" t="s">
        <v>32</v>
      </c>
      <c r="I29" s="34" t="s">
        <v>32</v>
      </c>
      <c r="J29" s="33"/>
    </row>
    <row r="30" spans="1:10" ht="21" x14ac:dyDescent="0.35">
      <c r="A30" s="35" t="s">
        <v>0</v>
      </c>
      <c r="B30" s="36" t="s">
        <v>7</v>
      </c>
      <c r="C30" s="35" t="s">
        <v>2</v>
      </c>
      <c r="D30" s="35" t="s">
        <v>1</v>
      </c>
      <c r="E30" s="35" t="s">
        <v>8</v>
      </c>
      <c r="F30" s="35" t="s">
        <v>9</v>
      </c>
      <c r="G30" s="36" t="s">
        <v>28</v>
      </c>
      <c r="H30" s="36" t="s">
        <v>33</v>
      </c>
      <c r="I30" s="36" t="s">
        <v>29</v>
      </c>
      <c r="J30" s="35" t="s">
        <v>35</v>
      </c>
    </row>
    <row r="31" spans="1:10" ht="21" x14ac:dyDescent="0.35">
      <c r="A31" s="43" t="s">
        <v>16</v>
      </c>
      <c r="B31" s="44">
        <v>1147</v>
      </c>
      <c r="C31" s="39">
        <f>J31*60</f>
        <v>2700</v>
      </c>
      <c r="D31" s="37">
        <f>$B$31/$C$31</f>
        <v>0.42481481481481481</v>
      </c>
      <c r="E31" s="39">
        <f>C31-C31</f>
        <v>0</v>
      </c>
      <c r="F31" s="40">
        <f>E31/60</f>
        <v>0</v>
      </c>
      <c r="G31" s="41">
        <v>0</v>
      </c>
      <c r="H31" s="41"/>
      <c r="I31" s="41">
        <v>0</v>
      </c>
      <c r="J31" s="42">
        <v>45</v>
      </c>
    </row>
    <row r="32" spans="1:10" ht="21" x14ac:dyDescent="0.35">
      <c r="A32" s="43" t="s">
        <v>25</v>
      </c>
      <c r="B32" s="44">
        <v>1136</v>
      </c>
      <c r="C32" s="45">
        <f>B32/D32</f>
        <v>2674.1063644289452</v>
      </c>
      <c r="D32" s="37">
        <f t="shared" ref="D32:D33" si="10">$B$31/$C$31</f>
        <v>0.42481481481481481</v>
      </c>
      <c r="E32" s="45">
        <f t="shared" ref="E32:E33" si="11">C32-$C$6</f>
        <v>-25.893635571054801</v>
      </c>
      <c r="F32" s="40">
        <f t="shared" ref="F32:F33" si="12">E32/60</f>
        <v>-0.43156059285091336</v>
      </c>
      <c r="G32" s="41">
        <f>-ROUNDDOWN(F32,0)</f>
        <v>0</v>
      </c>
      <c r="H32" s="41">
        <f>-(F32+G32)*60</f>
        <v>25.893635571054801</v>
      </c>
      <c r="I32" s="41">
        <v>30</v>
      </c>
      <c r="J32" s="46"/>
    </row>
    <row r="33" spans="1:10" ht="21" x14ac:dyDescent="0.35">
      <c r="A33" s="43" t="s">
        <v>20</v>
      </c>
      <c r="B33" s="44">
        <v>1092</v>
      </c>
      <c r="C33" s="45">
        <f>B33/D33</f>
        <v>2570.5318221447255</v>
      </c>
      <c r="D33" s="37">
        <f t="shared" si="10"/>
        <v>0.42481481481481481</v>
      </c>
      <c r="E33" s="45">
        <f t="shared" si="11"/>
        <v>-129.46817785527446</v>
      </c>
      <c r="F33" s="40">
        <f t="shared" si="12"/>
        <v>-2.1578029642545742</v>
      </c>
      <c r="G33" s="41">
        <f t="shared" ref="G33" si="13">-ROUNDDOWN(F33,0)</f>
        <v>2</v>
      </c>
      <c r="H33" s="41">
        <f>-(F33+G33)*60</f>
        <v>9.4681778552744511</v>
      </c>
      <c r="I33" s="41">
        <v>10</v>
      </c>
      <c r="J33" s="46"/>
    </row>
    <row r="35" spans="1:10" ht="15.75" x14ac:dyDescent="0.25">
      <c r="A35" s="3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371D-B29C-4582-9A23-65052F1B0ECF}">
  <dimension ref="A4:J51"/>
  <sheetViews>
    <sheetView topLeftCell="A7" workbookViewId="0">
      <selection activeCell="B19" sqref="B19"/>
    </sheetView>
  </sheetViews>
  <sheetFormatPr defaultRowHeight="15" x14ac:dyDescent="0.25"/>
  <cols>
    <col min="1" max="1" width="15.42578125" customWidth="1"/>
    <col min="3" max="3" width="24.140625" customWidth="1"/>
    <col min="5" max="6" width="19.42578125" customWidth="1"/>
    <col min="7" max="8" width="16.85546875" customWidth="1"/>
    <col min="9" max="9" width="19.5703125" customWidth="1"/>
    <col min="10" max="10" width="23.42578125" bestFit="1" customWidth="1"/>
  </cols>
  <sheetData>
    <row r="4" spans="1:10" ht="18.75" x14ac:dyDescent="0.25">
      <c r="J4" s="9" t="s">
        <v>6</v>
      </c>
    </row>
    <row r="5" spans="1:10" x14ac:dyDescent="0.25">
      <c r="A5" s="16"/>
      <c r="B5" s="16"/>
      <c r="C5" s="16"/>
      <c r="D5" s="16"/>
      <c r="E5" s="16"/>
      <c r="F5" s="16"/>
      <c r="G5" s="16"/>
      <c r="H5" s="16"/>
      <c r="I5" s="16"/>
      <c r="J5" s="16"/>
    </row>
    <row r="7" spans="1:10" x14ac:dyDescent="0.25">
      <c r="A7" s="6" t="s">
        <v>4</v>
      </c>
      <c r="B7" s="7"/>
      <c r="C7" s="8"/>
    </row>
    <row r="9" spans="1:10" x14ac:dyDescent="0.25">
      <c r="A9" s="3" t="s">
        <v>5</v>
      </c>
      <c r="B9" s="4"/>
      <c r="C9" s="4"/>
      <c r="D9" s="4"/>
      <c r="E9" s="4"/>
      <c r="F9" s="4"/>
      <c r="G9" s="4"/>
      <c r="H9" s="4"/>
      <c r="I9" s="4"/>
      <c r="J9" s="5"/>
    </row>
    <row r="10" spans="1:10" x14ac:dyDescent="0.25">
      <c r="A10" s="17" t="s">
        <v>10</v>
      </c>
      <c r="B10" s="18"/>
      <c r="C10" s="18"/>
      <c r="D10" s="18"/>
      <c r="E10" s="18"/>
      <c r="F10" s="18"/>
      <c r="G10" s="18"/>
      <c r="H10" s="18"/>
      <c r="I10" s="18"/>
      <c r="J10" s="19"/>
    </row>
    <row r="11" spans="1:10" x14ac:dyDescent="0.25">
      <c r="A11" s="17"/>
      <c r="B11" s="18"/>
      <c r="C11" s="18"/>
      <c r="D11" s="18"/>
      <c r="E11" s="18"/>
      <c r="F11" s="18"/>
      <c r="G11" s="18"/>
      <c r="H11" s="18"/>
      <c r="I11" s="18"/>
      <c r="J11" s="19"/>
    </row>
    <row r="12" spans="1:10" x14ac:dyDescent="0.25">
      <c r="A12" s="17"/>
      <c r="B12" s="18"/>
      <c r="C12" s="18"/>
      <c r="D12" s="18"/>
      <c r="E12" s="18"/>
      <c r="F12" s="18"/>
      <c r="G12" s="18"/>
      <c r="H12" s="18"/>
      <c r="I12" s="18"/>
      <c r="J12" s="19"/>
    </row>
    <row r="13" spans="1:10" x14ac:dyDescent="0.25">
      <c r="A13" s="17"/>
      <c r="B13" s="18"/>
      <c r="C13" s="18"/>
      <c r="D13" s="18"/>
      <c r="E13" s="18"/>
      <c r="F13" s="18"/>
      <c r="G13" s="18"/>
      <c r="H13" s="18"/>
      <c r="I13" s="18"/>
      <c r="J13" s="19"/>
    </row>
    <row r="14" spans="1:10" x14ac:dyDescent="0.25">
      <c r="A14" s="20"/>
      <c r="B14" s="21"/>
      <c r="C14" s="21"/>
      <c r="D14" s="21"/>
      <c r="E14" s="21"/>
      <c r="F14" s="21"/>
      <c r="G14" s="21"/>
      <c r="H14" s="21"/>
      <c r="I14" s="21"/>
      <c r="J14" s="22"/>
    </row>
    <row r="15" spans="1:10" x14ac:dyDescent="0.25">
      <c r="A15" s="56" t="s">
        <v>42</v>
      </c>
      <c r="B15" s="56"/>
      <c r="C15" s="1"/>
      <c r="I15" s="2"/>
      <c r="J15" s="2"/>
    </row>
    <row r="16" spans="1:10" x14ac:dyDescent="0.25">
      <c r="A16" s="56"/>
      <c r="B16" s="56" t="s">
        <v>43</v>
      </c>
      <c r="C16" s="1"/>
      <c r="I16" s="30" t="s">
        <v>32</v>
      </c>
      <c r="J16" s="2"/>
    </row>
    <row r="17" spans="1:10" x14ac:dyDescent="0.25">
      <c r="A17" s="24" t="s">
        <v>0</v>
      </c>
      <c r="B17" s="24" t="s">
        <v>7</v>
      </c>
      <c r="C17" s="10" t="s">
        <v>2</v>
      </c>
      <c r="D17" s="10" t="s">
        <v>1</v>
      </c>
      <c r="E17" s="10" t="s">
        <v>8</v>
      </c>
      <c r="F17" s="10" t="s">
        <v>41</v>
      </c>
      <c r="G17" s="10" t="s">
        <v>9</v>
      </c>
      <c r="H17" s="28" t="s">
        <v>28</v>
      </c>
      <c r="I17" s="28" t="s">
        <v>44</v>
      </c>
      <c r="J17" s="24" t="s">
        <v>3</v>
      </c>
    </row>
    <row r="18" spans="1:10" x14ac:dyDescent="0.25">
      <c r="A18" s="26" t="s">
        <v>45</v>
      </c>
      <c r="B18" s="26">
        <v>1341</v>
      </c>
      <c r="C18" s="12">
        <f>J18*60</f>
        <v>2700</v>
      </c>
      <c r="D18" s="11">
        <f>$B$18/$C$18</f>
        <v>0.49666666666666665</v>
      </c>
      <c r="E18" s="12">
        <f>C18-C18</f>
        <v>0</v>
      </c>
      <c r="F18" s="12">
        <f>CEILING(E18,10)</f>
        <v>0</v>
      </c>
      <c r="G18" s="23">
        <f>F18/60</f>
        <v>0</v>
      </c>
      <c r="H18" s="29">
        <f>-ROUNDDOWN(G18,0)</f>
        <v>0</v>
      </c>
      <c r="I18" s="29">
        <f>-(G18+H18)*60</f>
        <v>0</v>
      </c>
      <c r="J18" s="27">
        <v>45</v>
      </c>
    </row>
    <row r="19" spans="1:10" x14ac:dyDescent="0.25">
      <c r="A19" s="26" t="s">
        <v>12</v>
      </c>
      <c r="B19" s="26">
        <v>1330</v>
      </c>
      <c r="C19" s="14">
        <f>B19/D19</f>
        <v>2677.8523489932886</v>
      </c>
      <c r="D19" s="13">
        <f t="shared" ref="D19:D39" si="0">$B$18/$C$18</f>
        <v>0.49666666666666665</v>
      </c>
      <c r="E19" s="14">
        <f>C19-$C$18</f>
        <v>-22.147651006711385</v>
      </c>
      <c r="F19" s="12">
        <f t="shared" ref="F19:F39" si="1">CEILING(E19,10)</f>
        <v>-20</v>
      </c>
      <c r="G19" s="23">
        <f t="shared" ref="G19:G39" si="2">F19/60</f>
        <v>-0.33333333333333331</v>
      </c>
      <c r="H19" s="29">
        <f>-ROUNDDOWN(G19,0)</f>
        <v>0</v>
      </c>
      <c r="I19" s="29">
        <f>-(G19+H19)*60</f>
        <v>20</v>
      </c>
      <c r="J19" s="15"/>
    </row>
    <row r="20" spans="1:10" x14ac:dyDescent="0.25">
      <c r="A20" s="26" t="s">
        <v>13</v>
      </c>
      <c r="B20" s="26">
        <v>1204</v>
      </c>
      <c r="C20" s="14">
        <f>B20/D20</f>
        <v>2424.1610738255035</v>
      </c>
      <c r="D20" s="13">
        <f t="shared" si="0"/>
        <v>0.49666666666666665</v>
      </c>
      <c r="E20" s="14">
        <f t="shared" ref="E20:E39" si="3">C20-$C$18</f>
        <v>-275.83892617449646</v>
      </c>
      <c r="F20" s="12">
        <f t="shared" si="1"/>
        <v>-270</v>
      </c>
      <c r="G20" s="23">
        <f t="shared" si="2"/>
        <v>-4.5</v>
      </c>
      <c r="H20" s="29">
        <f t="shared" ref="H20:H39" si="4">-ROUNDDOWN(G20,0)</f>
        <v>4</v>
      </c>
      <c r="I20" s="29">
        <f>-(G20+H20)*60</f>
        <v>30</v>
      </c>
      <c r="J20" s="15"/>
    </row>
    <row r="21" spans="1:10" x14ac:dyDescent="0.25">
      <c r="A21" s="26" t="s">
        <v>14</v>
      </c>
      <c r="B21" s="26">
        <v>1200</v>
      </c>
      <c r="C21" s="14">
        <f t="shared" ref="C21:C38" si="5">B21/D21</f>
        <v>2416.1073825503358</v>
      </c>
      <c r="D21" s="13">
        <f t="shared" si="0"/>
        <v>0.49666666666666665</v>
      </c>
      <c r="E21" s="14">
        <f t="shared" si="3"/>
        <v>-283.89261744966416</v>
      </c>
      <c r="F21" s="12">
        <f t="shared" si="1"/>
        <v>-280</v>
      </c>
      <c r="G21" s="23">
        <f t="shared" si="2"/>
        <v>-4.666666666666667</v>
      </c>
      <c r="H21" s="29">
        <f t="shared" si="4"/>
        <v>4</v>
      </c>
      <c r="I21" s="29">
        <f>-(G21+H21)*60</f>
        <v>40.000000000000014</v>
      </c>
      <c r="J21" s="15"/>
    </row>
    <row r="22" spans="1:10" x14ac:dyDescent="0.25">
      <c r="A22" s="26" t="s">
        <v>15</v>
      </c>
      <c r="B22" s="26">
        <v>1173</v>
      </c>
      <c r="C22" s="14">
        <f>B22/D22</f>
        <v>2361.7449664429532</v>
      </c>
      <c r="D22" s="13">
        <f t="shared" si="0"/>
        <v>0.49666666666666665</v>
      </c>
      <c r="E22" s="14">
        <f t="shared" si="3"/>
        <v>-338.25503355704677</v>
      </c>
      <c r="F22" s="12">
        <f t="shared" si="1"/>
        <v>-330</v>
      </c>
      <c r="G22" s="23">
        <f t="shared" si="2"/>
        <v>-5.5</v>
      </c>
      <c r="H22" s="29">
        <f t="shared" si="4"/>
        <v>5</v>
      </c>
      <c r="I22" s="29">
        <f>-(G22+H22)*60</f>
        <v>30</v>
      </c>
      <c r="J22" s="15"/>
    </row>
    <row r="23" spans="1:10" x14ac:dyDescent="0.25">
      <c r="A23" s="26" t="s">
        <v>16</v>
      </c>
      <c r="B23" s="26">
        <v>1147</v>
      </c>
      <c r="C23" s="14">
        <f t="shared" si="5"/>
        <v>2309.3959731543623</v>
      </c>
      <c r="D23" s="13">
        <f t="shared" si="0"/>
        <v>0.49666666666666665</v>
      </c>
      <c r="E23" s="14">
        <f t="shared" si="3"/>
        <v>-390.60402684563769</v>
      </c>
      <c r="F23" s="12">
        <f t="shared" si="1"/>
        <v>-390</v>
      </c>
      <c r="G23" s="23">
        <f t="shared" si="2"/>
        <v>-6.5</v>
      </c>
      <c r="H23" s="29">
        <f t="shared" si="4"/>
        <v>6</v>
      </c>
      <c r="I23" s="29">
        <f>-(G23+H23)*60</f>
        <v>30</v>
      </c>
      <c r="J23" s="15"/>
    </row>
    <row r="24" spans="1:10" x14ac:dyDescent="0.25">
      <c r="A24" s="26" t="s">
        <v>17</v>
      </c>
      <c r="B24" s="26">
        <v>1136</v>
      </c>
      <c r="C24" s="14">
        <f t="shared" si="5"/>
        <v>2287.2483221476509</v>
      </c>
      <c r="D24" s="13">
        <f t="shared" si="0"/>
        <v>0.49666666666666665</v>
      </c>
      <c r="E24" s="14">
        <f t="shared" si="3"/>
        <v>-412.75167785234908</v>
      </c>
      <c r="F24" s="12">
        <f t="shared" si="1"/>
        <v>-410</v>
      </c>
      <c r="G24" s="23">
        <f t="shared" si="2"/>
        <v>-6.833333333333333</v>
      </c>
      <c r="H24" s="29">
        <f t="shared" si="4"/>
        <v>6</v>
      </c>
      <c r="I24" s="29">
        <f>-(G24+H24)*60</f>
        <v>49.999999999999986</v>
      </c>
      <c r="J24" s="15"/>
    </row>
    <row r="25" spans="1:10" x14ac:dyDescent="0.25">
      <c r="A25" s="26" t="s">
        <v>18</v>
      </c>
      <c r="B25" s="26">
        <v>1135</v>
      </c>
      <c r="C25" s="14">
        <f t="shared" si="5"/>
        <v>2285.2348993288592</v>
      </c>
      <c r="D25" s="13">
        <f t="shared" si="0"/>
        <v>0.49666666666666665</v>
      </c>
      <c r="E25" s="14">
        <f t="shared" si="3"/>
        <v>-414.76510067114077</v>
      </c>
      <c r="F25" s="12">
        <f t="shared" si="1"/>
        <v>-410</v>
      </c>
      <c r="G25" s="23">
        <f t="shared" si="2"/>
        <v>-6.833333333333333</v>
      </c>
      <c r="H25" s="29">
        <f t="shared" si="4"/>
        <v>6</v>
      </c>
      <c r="I25" s="29">
        <f>-(G25+H25)*60</f>
        <v>49.999999999999986</v>
      </c>
      <c r="J25" s="15"/>
    </row>
    <row r="26" spans="1:10" x14ac:dyDescent="0.25">
      <c r="A26" s="26" t="s">
        <v>19</v>
      </c>
      <c r="B26" s="26">
        <v>1113</v>
      </c>
      <c r="C26" s="14">
        <f t="shared" si="5"/>
        <v>2240.9395973154365</v>
      </c>
      <c r="D26" s="13">
        <f t="shared" si="0"/>
        <v>0.49666666666666665</v>
      </c>
      <c r="E26" s="14">
        <f t="shared" si="3"/>
        <v>-459.06040268456354</v>
      </c>
      <c r="F26" s="12">
        <f t="shared" si="1"/>
        <v>-450</v>
      </c>
      <c r="G26" s="23">
        <f t="shared" si="2"/>
        <v>-7.5</v>
      </c>
      <c r="H26" s="29">
        <f t="shared" si="4"/>
        <v>7</v>
      </c>
      <c r="I26" s="29">
        <f>-(G26+H26)*60</f>
        <v>30</v>
      </c>
      <c r="J26" s="15"/>
    </row>
    <row r="27" spans="1:10" x14ac:dyDescent="0.25">
      <c r="A27" s="26" t="s">
        <v>20</v>
      </c>
      <c r="B27" s="26">
        <v>1092</v>
      </c>
      <c r="C27" s="14">
        <f t="shared" si="5"/>
        <v>2198.6577181208054</v>
      </c>
      <c r="D27" s="13">
        <f t="shared" si="0"/>
        <v>0.49666666666666665</v>
      </c>
      <c r="E27" s="14">
        <f t="shared" si="3"/>
        <v>-501.34228187919462</v>
      </c>
      <c r="F27" s="12">
        <f t="shared" si="1"/>
        <v>-500</v>
      </c>
      <c r="G27" s="23">
        <f t="shared" si="2"/>
        <v>-8.3333333333333339</v>
      </c>
      <c r="H27" s="29">
        <f t="shared" si="4"/>
        <v>8</v>
      </c>
      <c r="I27" s="29">
        <f>-(G27+H27)*60</f>
        <v>20.000000000000036</v>
      </c>
      <c r="J27" s="15"/>
    </row>
    <row r="28" spans="1:10" x14ac:dyDescent="0.25">
      <c r="A28" s="26" t="s">
        <v>21</v>
      </c>
      <c r="B28" s="26">
        <v>1087</v>
      </c>
      <c r="C28" s="14">
        <f t="shared" si="5"/>
        <v>2188.5906040268455</v>
      </c>
      <c r="D28" s="13">
        <f t="shared" si="0"/>
        <v>0.49666666666666665</v>
      </c>
      <c r="E28" s="14">
        <f t="shared" si="3"/>
        <v>-511.40939597315446</v>
      </c>
      <c r="F28" s="12">
        <f t="shared" si="1"/>
        <v>-510</v>
      </c>
      <c r="G28" s="23">
        <f t="shared" si="2"/>
        <v>-8.5</v>
      </c>
      <c r="H28" s="29">
        <f t="shared" si="4"/>
        <v>8</v>
      </c>
      <c r="I28" s="29">
        <f>-(G28+H28)*60</f>
        <v>30</v>
      </c>
      <c r="J28" s="15"/>
    </row>
    <row r="29" spans="1:10" x14ac:dyDescent="0.25">
      <c r="A29" s="26" t="s">
        <v>22</v>
      </c>
      <c r="B29" s="26">
        <v>1152</v>
      </c>
      <c r="C29" s="14">
        <f t="shared" si="5"/>
        <v>2319.4630872483222</v>
      </c>
      <c r="D29" s="13">
        <f t="shared" si="0"/>
        <v>0.49666666666666665</v>
      </c>
      <c r="E29" s="14">
        <f t="shared" si="3"/>
        <v>-380.53691275167785</v>
      </c>
      <c r="F29" s="12">
        <f t="shared" si="1"/>
        <v>-380</v>
      </c>
      <c r="G29" s="23">
        <f t="shared" si="2"/>
        <v>-6.333333333333333</v>
      </c>
      <c r="H29" s="29">
        <f t="shared" si="4"/>
        <v>6</v>
      </c>
      <c r="I29" s="29">
        <f t="shared" ref="I29:I39" si="6">-(G29+H29)*60</f>
        <v>19.999999999999982</v>
      </c>
      <c r="J29" s="15"/>
    </row>
    <row r="30" spans="1:10" x14ac:dyDescent="0.25">
      <c r="A30" s="26" t="s">
        <v>23</v>
      </c>
      <c r="B30" s="26">
        <v>1142</v>
      </c>
      <c r="C30" s="14">
        <f t="shared" si="5"/>
        <v>2299.3288590604029</v>
      </c>
      <c r="D30" s="13">
        <f t="shared" si="0"/>
        <v>0.49666666666666665</v>
      </c>
      <c r="E30" s="14">
        <f t="shared" si="3"/>
        <v>-400.67114093959708</v>
      </c>
      <c r="F30" s="12">
        <f t="shared" si="1"/>
        <v>-400</v>
      </c>
      <c r="G30" s="23">
        <f t="shared" si="2"/>
        <v>-6.666666666666667</v>
      </c>
      <c r="H30" s="29">
        <f t="shared" si="4"/>
        <v>6</v>
      </c>
      <c r="I30" s="29">
        <f t="shared" si="6"/>
        <v>40.000000000000014</v>
      </c>
      <c r="J30" s="15"/>
    </row>
    <row r="31" spans="1:10" x14ac:dyDescent="0.25">
      <c r="A31" s="26"/>
      <c r="B31" s="26"/>
      <c r="C31" s="14">
        <f t="shared" si="5"/>
        <v>0</v>
      </c>
      <c r="D31" s="13">
        <f t="shared" si="0"/>
        <v>0.49666666666666665</v>
      </c>
      <c r="E31" s="14">
        <f t="shared" si="3"/>
        <v>-2700</v>
      </c>
      <c r="F31" s="12">
        <f t="shared" si="1"/>
        <v>-2700</v>
      </c>
      <c r="G31" s="23">
        <f t="shared" si="2"/>
        <v>-45</v>
      </c>
      <c r="H31" s="29">
        <f t="shared" si="4"/>
        <v>45</v>
      </c>
      <c r="I31" s="29">
        <f t="shared" si="6"/>
        <v>0</v>
      </c>
      <c r="J31" s="15"/>
    </row>
    <row r="32" spans="1:10" x14ac:dyDescent="0.25">
      <c r="A32" s="26"/>
      <c r="B32" s="26"/>
      <c r="C32" s="14">
        <f t="shared" si="5"/>
        <v>0</v>
      </c>
      <c r="D32" s="13">
        <f t="shared" si="0"/>
        <v>0.49666666666666665</v>
      </c>
      <c r="E32" s="14">
        <f t="shared" si="3"/>
        <v>-2700</v>
      </c>
      <c r="F32" s="12">
        <f t="shared" si="1"/>
        <v>-2700</v>
      </c>
      <c r="G32" s="23">
        <f t="shared" si="2"/>
        <v>-45</v>
      </c>
      <c r="H32" s="29">
        <f t="shared" si="4"/>
        <v>45</v>
      </c>
      <c r="I32" s="29">
        <f t="shared" si="6"/>
        <v>0</v>
      </c>
      <c r="J32" s="15"/>
    </row>
    <row r="33" spans="1:10" x14ac:dyDescent="0.25">
      <c r="A33" s="26"/>
      <c r="B33" s="26"/>
      <c r="C33" s="14">
        <f t="shared" si="5"/>
        <v>0</v>
      </c>
      <c r="D33" s="13">
        <f t="shared" si="0"/>
        <v>0.49666666666666665</v>
      </c>
      <c r="E33" s="14">
        <f t="shared" si="3"/>
        <v>-2700</v>
      </c>
      <c r="F33" s="12">
        <f t="shared" si="1"/>
        <v>-2700</v>
      </c>
      <c r="G33" s="23">
        <f t="shared" si="2"/>
        <v>-45</v>
      </c>
      <c r="H33" s="29">
        <f t="shared" si="4"/>
        <v>45</v>
      </c>
      <c r="I33" s="29">
        <f t="shared" si="6"/>
        <v>0</v>
      </c>
      <c r="J33" s="15"/>
    </row>
    <row r="34" spans="1:10" x14ac:dyDescent="0.25">
      <c r="A34" s="26"/>
      <c r="B34" s="26"/>
      <c r="C34" s="14">
        <f t="shared" si="5"/>
        <v>0</v>
      </c>
      <c r="D34" s="13">
        <f t="shared" si="0"/>
        <v>0.49666666666666665</v>
      </c>
      <c r="E34" s="14">
        <f t="shared" si="3"/>
        <v>-2700</v>
      </c>
      <c r="F34" s="12">
        <f t="shared" si="1"/>
        <v>-2700</v>
      </c>
      <c r="G34" s="23">
        <f t="shared" si="2"/>
        <v>-45</v>
      </c>
      <c r="H34" s="29">
        <f t="shared" si="4"/>
        <v>45</v>
      </c>
      <c r="I34" s="29">
        <f t="shared" si="6"/>
        <v>0</v>
      </c>
      <c r="J34" s="15"/>
    </row>
    <row r="35" spans="1:10" x14ac:dyDescent="0.25">
      <c r="A35" s="26"/>
      <c r="B35" s="26"/>
      <c r="C35" s="14">
        <f t="shared" si="5"/>
        <v>0</v>
      </c>
      <c r="D35" s="13">
        <f t="shared" si="0"/>
        <v>0.49666666666666665</v>
      </c>
      <c r="E35" s="14">
        <f t="shared" si="3"/>
        <v>-2700</v>
      </c>
      <c r="F35" s="12">
        <f t="shared" si="1"/>
        <v>-2700</v>
      </c>
      <c r="G35" s="23">
        <f t="shared" si="2"/>
        <v>-45</v>
      </c>
      <c r="H35" s="29">
        <f t="shared" si="4"/>
        <v>45</v>
      </c>
      <c r="I35" s="29">
        <f t="shared" si="6"/>
        <v>0</v>
      </c>
      <c r="J35" s="15"/>
    </row>
    <row r="36" spans="1:10" x14ac:dyDescent="0.25">
      <c r="A36" s="26"/>
      <c r="B36" s="26"/>
      <c r="C36" s="14">
        <f t="shared" si="5"/>
        <v>0</v>
      </c>
      <c r="D36" s="13">
        <f t="shared" si="0"/>
        <v>0.49666666666666665</v>
      </c>
      <c r="E36" s="14">
        <f t="shared" si="3"/>
        <v>-2700</v>
      </c>
      <c r="F36" s="12">
        <f t="shared" si="1"/>
        <v>-2700</v>
      </c>
      <c r="G36" s="23">
        <f t="shared" si="2"/>
        <v>-45</v>
      </c>
      <c r="H36" s="29">
        <f t="shared" si="4"/>
        <v>45</v>
      </c>
      <c r="I36" s="29">
        <f t="shared" si="6"/>
        <v>0</v>
      </c>
      <c r="J36" s="15"/>
    </row>
    <row r="37" spans="1:10" x14ac:dyDescent="0.25">
      <c r="A37" s="26"/>
      <c r="B37" s="26"/>
      <c r="C37" s="14">
        <f t="shared" si="5"/>
        <v>0</v>
      </c>
      <c r="D37" s="13">
        <f t="shared" si="0"/>
        <v>0.49666666666666665</v>
      </c>
      <c r="E37" s="14">
        <f t="shared" si="3"/>
        <v>-2700</v>
      </c>
      <c r="F37" s="12">
        <f t="shared" si="1"/>
        <v>-2700</v>
      </c>
      <c r="G37" s="23">
        <f t="shared" si="2"/>
        <v>-45</v>
      </c>
      <c r="H37" s="29">
        <f t="shared" si="4"/>
        <v>45</v>
      </c>
      <c r="I37" s="29">
        <f t="shared" si="6"/>
        <v>0</v>
      </c>
      <c r="J37" s="15"/>
    </row>
    <row r="38" spans="1:10" x14ac:dyDescent="0.25">
      <c r="A38" s="26"/>
      <c r="B38" s="26"/>
      <c r="C38" s="14">
        <f t="shared" si="5"/>
        <v>0</v>
      </c>
      <c r="D38" s="13">
        <f t="shared" si="0"/>
        <v>0.49666666666666665</v>
      </c>
      <c r="E38" s="14">
        <f t="shared" si="3"/>
        <v>-2700</v>
      </c>
      <c r="F38" s="12">
        <f t="shared" si="1"/>
        <v>-2700</v>
      </c>
      <c r="G38" s="23">
        <f t="shared" si="2"/>
        <v>-45</v>
      </c>
      <c r="H38" s="29">
        <f t="shared" si="4"/>
        <v>45</v>
      </c>
      <c r="I38" s="29">
        <f t="shared" si="6"/>
        <v>0</v>
      </c>
      <c r="J38" s="15"/>
    </row>
    <row r="39" spans="1:10" x14ac:dyDescent="0.25">
      <c r="A39" s="26"/>
      <c r="B39" s="26"/>
      <c r="C39" s="14">
        <f>B39/D39</f>
        <v>0</v>
      </c>
      <c r="D39" s="13">
        <f t="shared" si="0"/>
        <v>0.49666666666666665</v>
      </c>
      <c r="E39" s="14">
        <f t="shared" si="3"/>
        <v>-2700</v>
      </c>
      <c r="F39" s="12">
        <f t="shared" si="1"/>
        <v>-2700</v>
      </c>
      <c r="G39" s="23">
        <f t="shared" si="2"/>
        <v>-45</v>
      </c>
      <c r="H39" s="29">
        <f t="shared" si="4"/>
        <v>45</v>
      </c>
      <c r="I39" s="29">
        <f t="shared" si="6"/>
        <v>0</v>
      </c>
      <c r="J39" s="15"/>
    </row>
    <row r="40" spans="1:10" x14ac:dyDescent="0.25">
      <c r="C40" s="1"/>
      <c r="E40" s="1"/>
      <c r="F40" s="1"/>
      <c r="G40" s="1"/>
      <c r="H40" s="1"/>
      <c r="I40" s="1"/>
    </row>
    <row r="41" spans="1:10" x14ac:dyDescent="0.25">
      <c r="A41" s="56"/>
      <c r="B41" s="56"/>
      <c r="C41" s="1"/>
    </row>
    <row r="42" spans="1:10" x14ac:dyDescent="0.25">
      <c r="A42" s="56"/>
      <c r="B42" s="56"/>
      <c r="C42" s="1"/>
      <c r="E42">
        <v>3.6</v>
      </c>
      <c r="F42">
        <f>ROUND(E42,0)</f>
        <v>4</v>
      </c>
      <c r="G42">
        <f>10*F42</f>
        <v>40</v>
      </c>
    </row>
    <row r="43" spans="1:10" x14ac:dyDescent="0.25">
      <c r="A43" s="56"/>
      <c r="B43" s="56"/>
      <c r="C43" s="1"/>
    </row>
    <row r="44" spans="1:10" x14ac:dyDescent="0.25">
      <c r="C44" s="1"/>
    </row>
    <row r="45" spans="1:10" x14ac:dyDescent="0.25">
      <c r="C45" s="1"/>
    </row>
    <row r="46" spans="1:10" x14ac:dyDescent="0.25">
      <c r="C46" s="1"/>
    </row>
    <row r="47" spans="1:10" x14ac:dyDescent="0.25">
      <c r="C47" s="1"/>
    </row>
    <row r="48" spans="1:10" x14ac:dyDescent="0.25">
      <c r="C48" s="1"/>
    </row>
    <row r="49" spans="3:3" x14ac:dyDescent="0.25">
      <c r="C49" s="1"/>
    </row>
    <row r="50" spans="3:3" x14ac:dyDescent="0.25">
      <c r="C50" s="1"/>
    </row>
    <row r="51" spans="3:3" x14ac:dyDescent="0.25">
      <c r="C51" s="1"/>
    </row>
  </sheetData>
  <mergeCells count="1">
    <mergeCell ref="A10:J14"/>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72726A19471E4E8DD4B81DF2C1A873" ma:contentTypeVersion="2" ma:contentTypeDescription="Create a new document." ma:contentTypeScope="" ma:versionID="17058522f2d2e10b9c52ff9f6d3322a5">
  <xsd:schema xmlns:xsd="http://www.w3.org/2001/XMLSchema" xmlns:xs="http://www.w3.org/2001/XMLSchema" xmlns:p="http://schemas.microsoft.com/office/2006/metadata/properties" xmlns:ns1="http://schemas.microsoft.com/sharepoint/v3" xmlns:ns2="ee5c835f-98d7-4495-9452-830144d28b88" targetNamespace="http://schemas.microsoft.com/office/2006/metadata/properties" ma:root="true" ma:fieldsID="ec6aff123f8401d36f0c019a4b7906dd" ns1:_="" ns2:_="">
    <xsd:import namespace="http://schemas.microsoft.com/sharepoint/v3"/>
    <xsd:import namespace="ee5c835f-98d7-4495-9452-830144d28b8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5c835f-98d7-4495-9452-830144d28b8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2FC6F4C-F92C-4D8C-8DB8-8BB827DC7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5c835f-98d7-4495-9452-830144d28b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9D56D4-79DC-42C2-B8FC-64C23DE21A95}">
  <ds:schemaRefs>
    <ds:schemaRef ds:uri="http://schemas.microsoft.com/sharepoint/v3/contenttype/forms"/>
  </ds:schemaRefs>
</ds:datastoreItem>
</file>

<file path=customXml/itemProps3.xml><?xml version="1.0" encoding="utf-8"?>
<ds:datastoreItem xmlns:ds="http://schemas.openxmlformats.org/officeDocument/2006/customXml" ds:itemID="{596C2D5C-E54F-41AC-870A-FD47CE1F8BB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Enter Boat PN and Print</vt:lpstr>
      <vt:lpstr>MASTER SHEET from RYA</vt:lpstr>
      <vt:lpstr>Various scratch</vt:lpstr>
      <vt:lpstr>ROUNDED MASTER SHEET</vt:lpstr>
      <vt:lpstr>'Enter Boat PN and Print'!Print_Area</vt:lpstr>
    </vt:vector>
  </TitlesOfParts>
  <Company>Royal Yachting Assocaition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Andy Wibroe</dc:creator>
  <cp:lastModifiedBy>Mary</cp:lastModifiedBy>
  <cp:lastPrinted>2020-06-13T12:38:36Z</cp:lastPrinted>
  <dcterms:created xsi:type="dcterms:W3CDTF">2011-08-15T09:58:41Z</dcterms:created>
  <dcterms:modified xsi:type="dcterms:W3CDTF">2020-06-13T12:41:04Z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0x0101001D72726A19471E4E8DD4B81DF2C1A873</vt:lpwstr>
  </property>
  <property fmtid="{D5CDD505-2E9C-101B-9397-08002B2CF9AE}" pid="3" name="Order">
    <vt:r8>2667800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